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390" yWindow="690" windowWidth="12135" windowHeight="8970"/>
  </bookViews>
  <sheets>
    <sheet name="Документ" sheetId="2" r:id="rId1"/>
  </sheets>
  <calcPr calcId="145621"/>
</workbook>
</file>

<file path=xl/calcChain.xml><?xml version="1.0" encoding="utf-8"?>
<calcChain xmlns="http://schemas.openxmlformats.org/spreadsheetml/2006/main">
  <c r="L138" i="2" l="1"/>
  <c r="L139" i="2"/>
  <c r="K140" i="2"/>
  <c r="L140" i="2"/>
  <c r="K141" i="2"/>
  <c r="L141" i="2"/>
  <c r="K142" i="2"/>
  <c r="K138" i="2" s="1"/>
  <c r="L142" i="2"/>
  <c r="K143" i="2"/>
  <c r="K139" i="2" s="1"/>
  <c r="L143" i="2"/>
  <c r="L57" i="2"/>
  <c r="K44" i="2"/>
  <c r="I100" i="2"/>
  <c r="I146" i="2"/>
  <c r="K135" i="2"/>
  <c r="K109" i="2"/>
  <c r="K108" i="2"/>
  <c r="N107" i="2"/>
  <c r="M107" i="2"/>
  <c r="J107" i="2"/>
  <c r="I107" i="2"/>
  <c r="I59" i="2"/>
  <c r="K66" i="2"/>
  <c r="I27" i="2"/>
  <c r="K12" i="2" l="1"/>
  <c r="K10" i="2"/>
  <c r="K11" i="2"/>
  <c r="K13" i="2"/>
  <c r="K14" i="2"/>
  <c r="K15" i="2"/>
  <c r="K134" i="2" l="1"/>
  <c r="N137" i="2"/>
  <c r="M137" i="2"/>
  <c r="J137" i="2"/>
  <c r="C137" i="2"/>
  <c r="I137" i="2"/>
  <c r="N8" i="2" l="1"/>
  <c r="M8" i="2"/>
  <c r="L14" i="2"/>
  <c r="L15" i="2"/>
  <c r="J8" i="2"/>
  <c r="I8" i="2"/>
  <c r="J81" i="2" l="1"/>
  <c r="M81" i="2" s="1"/>
  <c r="N81" i="2" s="1"/>
  <c r="J82" i="2"/>
  <c r="M82" i="2" s="1"/>
  <c r="N82" i="2" s="1"/>
  <c r="J83" i="2"/>
  <c r="M83" i="2" s="1"/>
  <c r="N83" i="2" s="1"/>
  <c r="J84" i="2"/>
  <c r="M84" i="2" s="1"/>
  <c r="N84" i="2" s="1"/>
  <c r="J85" i="2"/>
  <c r="M85" i="2" s="1"/>
  <c r="N85" i="2" s="1"/>
  <c r="J86" i="2"/>
  <c r="M86" i="2" s="1"/>
  <c r="N86" i="2" s="1"/>
  <c r="J87" i="2"/>
  <c r="M87" i="2" s="1"/>
  <c r="N87" i="2" s="1"/>
  <c r="J88" i="2"/>
  <c r="M88" i="2" s="1"/>
  <c r="N88" i="2" s="1"/>
  <c r="J89" i="2"/>
  <c r="M89" i="2" s="1"/>
  <c r="N89" i="2" s="1"/>
  <c r="J90" i="2"/>
  <c r="M90" i="2" s="1"/>
  <c r="N90" i="2" s="1"/>
  <c r="J91" i="2"/>
  <c r="M91" i="2" s="1"/>
  <c r="N91" i="2" s="1"/>
  <c r="J92" i="2"/>
  <c r="M92" i="2" s="1"/>
  <c r="N92" i="2" s="1"/>
  <c r="J93" i="2"/>
  <c r="M93" i="2" s="1"/>
  <c r="N93" i="2" s="1"/>
  <c r="J94" i="2"/>
  <c r="M94" i="2" s="1"/>
  <c r="N94" i="2" s="1"/>
  <c r="J95" i="2"/>
  <c r="M95" i="2" s="1"/>
  <c r="N95" i="2" s="1"/>
  <c r="J96" i="2"/>
  <c r="M96" i="2" s="1"/>
  <c r="N96" i="2" s="1"/>
  <c r="N52" i="2"/>
  <c r="M52" i="2"/>
  <c r="J52" i="2"/>
  <c r="M48" i="2"/>
  <c r="N48" i="2" s="1"/>
  <c r="M49" i="2"/>
  <c r="N49" i="2" s="1"/>
  <c r="M50" i="2"/>
  <c r="N50" i="2" s="1"/>
  <c r="M47" i="2"/>
  <c r="N47" i="2" s="1"/>
  <c r="M33" i="2"/>
  <c r="N33" i="2" s="1"/>
  <c r="J17" i="2"/>
  <c r="K71" i="2" l="1"/>
  <c r="I38" i="2"/>
  <c r="C38" i="2"/>
  <c r="L44" i="2"/>
  <c r="C146" i="2"/>
  <c r="D137" i="2"/>
  <c r="E137" i="2"/>
  <c r="F137" i="2"/>
  <c r="G137" i="2"/>
  <c r="H137" i="2"/>
  <c r="L135" i="2"/>
  <c r="L134" i="2"/>
  <c r="L71" i="2"/>
  <c r="L66" i="2"/>
  <c r="C59" i="2"/>
  <c r="L51" i="2"/>
  <c r="C22" i="2"/>
  <c r="C8" i="2"/>
  <c r="C17" i="2"/>
  <c r="I17" i="2"/>
  <c r="I22" i="2"/>
  <c r="J22" i="2"/>
  <c r="M17" i="2"/>
  <c r="N17" i="2"/>
  <c r="K133" i="2" l="1"/>
  <c r="K45" i="2"/>
  <c r="L13" i="2"/>
  <c r="L23" i="2"/>
  <c r="K23" i="2"/>
  <c r="J59" i="2"/>
  <c r="M59" i="2"/>
  <c r="N59" i="2"/>
  <c r="D35" i="2"/>
  <c r="E35" i="2"/>
  <c r="F35" i="2"/>
  <c r="G35" i="2"/>
  <c r="H35" i="2"/>
  <c r="I35" i="2"/>
  <c r="N22" i="2"/>
  <c r="M22" i="2"/>
  <c r="D22" i="2"/>
  <c r="E22" i="2"/>
  <c r="F22" i="2"/>
  <c r="G22" i="2"/>
  <c r="H22" i="2"/>
  <c r="H8" i="2"/>
  <c r="G8" i="2"/>
  <c r="F8" i="2"/>
  <c r="E8" i="2"/>
  <c r="D8" i="2"/>
  <c r="C127" i="2"/>
  <c r="C107" i="2"/>
  <c r="C101" i="2"/>
  <c r="C46" i="2"/>
  <c r="K8" i="2" l="1"/>
  <c r="L9" i="2"/>
  <c r="L10" i="2"/>
  <c r="L11" i="2"/>
  <c r="L12" i="2"/>
  <c r="L18" i="2"/>
  <c r="L19" i="2"/>
  <c r="L20" i="2"/>
  <c r="L21" i="2"/>
  <c r="L24" i="2"/>
  <c r="L25" i="2"/>
  <c r="L26" i="2"/>
  <c r="L28" i="2"/>
  <c r="L29" i="2"/>
  <c r="L30" i="2"/>
  <c r="L32" i="2"/>
  <c r="L33" i="2"/>
  <c r="L34" i="2"/>
  <c r="L36" i="2"/>
  <c r="L37" i="2"/>
  <c r="L39" i="2"/>
  <c r="L40" i="2"/>
  <c r="L41" i="2"/>
  <c r="L42" i="2"/>
  <c r="L43" i="2"/>
  <c r="L45" i="2"/>
  <c r="L47" i="2"/>
  <c r="L48" i="2"/>
  <c r="L49" i="2"/>
  <c r="L50" i="2"/>
  <c r="L53" i="2"/>
  <c r="L54" i="2"/>
  <c r="L56" i="2"/>
  <c r="L58" i="2"/>
  <c r="L60" i="2"/>
  <c r="L61" i="2"/>
  <c r="L62" i="2"/>
  <c r="L63" i="2"/>
  <c r="L64" i="2"/>
  <c r="L65" i="2"/>
  <c r="L68" i="2"/>
  <c r="L69" i="2"/>
  <c r="L70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8" i="2"/>
  <c r="L99" i="2"/>
  <c r="L102" i="2"/>
  <c r="L104" i="2"/>
  <c r="L105" i="2"/>
  <c r="L106" i="2"/>
  <c r="L110" i="2"/>
  <c r="L111" i="2"/>
  <c r="L113" i="2"/>
  <c r="L114" i="2"/>
  <c r="L115" i="2"/>
  <c r="L117" i="2"/>
  <c r="L119" i="2"/>
  <c r="L120" i="2"/>
  <c r="L121" i="2"/>
  <c r="L122" i="2"/>
  <c r="L123" i="2"/>
  <c r="L124" i="2"/>
  <c r="L126" i="2"/>
  <c r="L128" i="2"/>
  <c r="L129" i="2"/>
  <c r="L130" i="2"/>
  <c r="L131" i="2"/>
  <c r="L132" i="2"/>
  <c r="L133" i="2"/>
  <c r="L136" i="2"/>
  <c r="L137" i="2"/>
  <c r="L145" i="2"/>
  <c r="L149" i="2"/>
  <c r="K145" i="2"/>
  <c r="K149" i="2"/>
  <c r="K144" i="2"/>
  <c r="K137" i="2"/>
  <c r="K129" i="2"/>
  <c r="K130" i="2"/>
  <c r="K131" i="2"/>
  <c r="K132" i="2"/>
  <c r="K136" i="2"/>
  <c r="K128" i="2"/>
  <c r="K111" i="2"/>
  <c r="K113" i="2"/>
  <c r="K114" i="2"/>
  <c r="K115" i="2"/>
  <c r="K117" i="2"/>
  <c r="K119" i="2"/>
  <c r="K120" i="2"/>
  <c r="K121" i="2"/>
  <c r="K122" i="2"/>
  <c r="K123" i="2"/>
  <c r="K124" i="2"/>
  <c r="K126" i="2"/>
  <c r="K110" i="2"/>
  <c r="K104" i="2"/>
  <c r="K105" i="2"/>
  <c r="K106" i="2"/>
  <c r="K102" i="2"/>
  <c r="K99" i="2"/>
  <c r="K98" i="2"/>
  <c r="K61" i="2"/>
  <c r="K62" i="2"/>
  <c r="K63" i="2"/>
  <c r="K64" i="2"/>
  <c r="K65" i="2"/>
  <c r="K68" i="2"/>
  <c r="K69" i="2"/>
  <c r="K70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60" i="2"/>
  <c r="K57" i="2"/>
  <c r="K58" i="2"/>
  <c r="K56" i="2"/>
  <c r="K54" i="2"/>
  <c r="K53" i="2"/>
  <c r="K48" i="2"/>
  <c r="K49" i="2"/>
  <c r="K50" i="2"/>
  <c r="K47" i="2"/>
  <c r="K41" i="2"/>
  <c r="K42" i="2"/>
  <c r="K43" i="2"/>
  <c r="K40" i="2"/>
  <c r="K36" i="2"/>
  <c r="K35" i="2"/>
  <c r="K33" i="2"/>
  <c r="K32" i="2"/>
  <c r="K29" i="2"/>
  <c r="K30" i="2"/>
  <c r="K28" i="2"/>
  <c r="K25" i="2"/>
  <c r="K26" i="2"/>
  <c r="K24" i="2"/>
  <c r="K18" i="2"/>
  <c r="K19" i="2"/>
  <c r="K20" i="2"/>
  <c r="K21" i="2"/>
  <c r="K9" i="2"/>
  <c r="I127" i="2"/>
  <c r="K146" i="2"/>
  <c r="D107" i="2"/>
  <c r="E107" i="2"/>
  <c r="F107" i="2"/>
  <c r="G107" i="2"/>
  <c r="H107" i="2"/>
  <c r="I101" i="2"/>
  <c r="D97" i="2"/>
  <c r="E97" i="2"/>
  <c r="F97" i="2"/>
  <c r="G97" i="2"/>
  <c r="H97" i="2"/>
  <c r="I97" i="2"/>
  <c r="D55" i="2"/>
  <c r="E55" i="2"/>
  <c r="F55" i="2"/>
  <c r="G55" i="2"/>
  <c r="H55" i="2"/>
  <c r="I55" i="2"/>
  <c r="D52" i="2"/>
  <c r="E52" i="2"/>
  <c r="F52" i="2"/>
  <c r="G52" i="2"/>
  <c r="H52" i="2"/>
  <c r="I52" i="2"/>
  <c r="K52" i="2" s="1"/>
  <c r="D46" i="2"/>
  <c r="E46" i="2"/>
  <c r="F46" i="2"/>
  <c r="G46" i="2"/>
  <c r="H46" i="2"/>
  <c r="I46" i="2"/>
  <c r="D38" i="2"/>
  <c r="E38" i="2"/>
  <c r="F38" i="2"/>
  <c r="G38" i="2"/>
  <c r="H38" i="2"/>
  <c r="I7" i="2"/>
  <c r="I31" i="2"/>
  <c r="I16" i="2"/>
  <c r="N7" i="2"/>
  <c r="M127" i="2"/>
  <c r="N127" i="2"/>
  <c r="J127" i="2"/>
  <c r="M101" i="2"/>
  <c r="N101" i="2"/>
  <c r="J101" i="2"/>
  <c r="M97" i="2"/>
  <c r="N97" i="2"/>
  <c r="J97" i="2"/>
  <c r="M55" i="2"/>
  <c r="N55" i="2"/>
  <c r="J55" i="2"/>
  <c r="N46" i="2"/>
  <c r="M46" i="2"/>
  <c r="J46" i="2"/>
  <c r="M38" i="2"/>
  <c r="N38" i="2"/>
  <c r="J38" i="2"/>
  <c r="M7" i="2"/>
  <c r="J7" i="2"/>
  <c r="M31" i="2"/>
  <c r="N31" i="2"/>
  <c r="M27" i="2"/>
  <c r="N27" i="2"/>
  <c r="J31" i="2"/>
  <c r="J27" i="2"/>
  <c r="N16" i="2"/>
  <c r="M16" i="2"/>
  <c r="J16" i="2"/>
  <c r="N100" i="2" l="1"/>
  <c r="J6" i="2"/>
  <c r="J100" i="2"/>
  <c r="M100" i="2"/>
  <c r="M6" i="2"/>
  <c r="K59" i="2"/>
  <c r="L59" i="2"/>
  <c r="K55" i="2"/>
  <c r="K46" i="2"/>
  <c r="K38" i="2"/>
  <c r="K101" i="2"/>
  <c r="D100" i="2"/>
  <c r="K97" i="2"/>
  <c r="G6" i="2"/>
  <c r="E100" i="2"/>
  <c r="K16" i="2"/>
  <c r="N6" i="2"/>
  <c r="I6" i="2"/>
  <c r="K17" i="2"/>
  <c r="K107" i="2"/>
  <c r="F6" i="2"/>
  <c r="K7" i="2"/>
  <c r="K22" i="2"/>
  <c r="K27" i="2"/>
  <c r="K31" i="2"/>
  <c r="F100" i="2"/>
  <c r="K127" i="2"/>
  <c r="H100" i="2"/>
  <c r="G100" i="2"/>
  <c r="E6" i="2"/>
  <c r="D6" i="2"/>
  <c r="H6" i="2"/>
  <c r="C144" i="2"/>
  <c r="C100" i="2" s="1"/>
  <c r="L127" i="2"/>
  <c r="L107" i="2"/>
  <c r="C97" i="2"/>
  <c r="L97" i="2" s="1"/>
  <c r="C55" i="2"/>
  <c r="L55" i="2" s="1"/>
  <c r="C52" i="2"/>
  <c r="L52" i="2" s="1"/>
  <c r="L46" i="2"/>
  <c r="L38" i="2"/>
  <c r="C35" i="2"/>
  <c r="L35" i="2" s="1"/>
  <c r="C31" i="2"/>
  <c r="L31" i="2" s="1"/>
  <c r="C27" i="2"/>
  <c r="L27" i="2" s="1"/>
  <c r="L22" i="2"/>
  <c r="L144" i="2" l="1"/>
  <c r="L100" i="2"/>
  <c r="D150" i="2"/>
  <c r="E150" i="2"/>
  <c r="I150" i="2"/>
  <c r="N150" i="2"/>
  <c r="G150" i="2"/>
  <c r="H150" i="2"/>
  <c r="L146" i="2"/>
  <c r="F150" i="2"/>
  <c r="L8" i="2"/>
  <c r="C7" i="2"/>
  <c r="L7" i="2" s="1"/>
  <c r="L17" i="2"/>
  <c r="C16" i="2"/>
  <c r="L16" i="2" s="1"/>
  <c r="L101" i="2"/>
  <c r="J150" i="2"/>
  <c r="K100" i="2"/>
  <c r="K6" i="2"/>
  <c r="C6" i="2" l="1"/>
  <c r="C150" i="2" s="1"/>
  <c r="K150" i="2"/>
  <c r="L150" i="2" l="1"/>
  <c r="L6" i="2"/>
  <c r="M150" i="2"/>
</calcChain>
</file>

<file path=xl/sharedStrings.xml><?xml version="1.0" encoding="utf-8"?>
<sst xmlns="http://schemas.openxmlformats.org/spreadsheetml/2006/main" count="166" uniqueCount="161">
  <si>
    <t>Доходы</t>
  </si>
  <si>
    <t>ИТОГО</t>
  </si>
  <si>
    <t/>
  </si>
  <si>
    <t>Код вида доходов</t>
  </si>
  <si>
    <t>НАЛОГОВЫЕ И НЕНАЛОГОВЫЕ ДОХОДЫ</t>
  </si>
  <si>
    <t>НАЛОГИ НА ПРИБЫЛЬ, ДОХОДЫ</t>
  </si>
  <si>
    <t xml:space="preserve"> Налог на доходы физических лиц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</si>
  <si>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</si>
  <si>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</si>
  <si>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</si>
  <si>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</si>
  <si>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НАЛОГИ НА ТОВАРЫ (РАБОТЫ, УСЛУГИ), РЕАЛИЗУЕМЫЕ НА ТЕРРИТОРИИ РОССИЙСКОЙ ФЕДЕРАЦИИ</t>
  </si>
  <si>
    <t xml:space="preserve"> 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</si>
  <si>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</si>
  <si>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</si>
  <si>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</si>
  <si>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</si>
  <si>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</si>
  <si>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 xml:space="preserve"> Единый налог на вмененный доход для отдельных видов деятельности</t>
  </si>
  <si>
    <t xml:space="preserve"> Единый сельскохозяйственный налог</t>
  </si>
  <si>
    <t>Налог, взимаемый в связи с применением патентной системы налогообложения</t>
  </si>
  <si>
    <t xml:space="preserve"> 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</si>
  <si>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</si>
  <si>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</si>
  <si>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 xml:space="preserve"> 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</si>
  <si>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</si>
  <si>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</si>
  <si>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</si>
  <si>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</si>
  <si>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ЗАДОЛЖЕННОСТЬ И ПЕРЕРАСЧЕТЫ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</si>
  <si>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</si>
  <si>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</si>
  <si>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 xml:space="preserve"> 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</si>
  <si>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</si>
  <si>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</si>
  <si>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</si>
  <si>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составляющего казну городских округов (за исключением земельных участков)</t>
  </si>
  <si>
    <t xml:space="preserve"> 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</si>
  <si>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 xml:space="preserve">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</si>
  <si>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ПЛАТЕЖИ ПРИ ПОЛЬЗОВАНИИ ПРИРОДНЫМИ РЕСУРСАМИ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</si>
  <si>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</si>
  <si>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</si>
  <si>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</si>
  <si>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 xml:space="preserve"> Плата за выбросы загрязняющих веществ в атмосферный воздух стационарными объектами</t>
  </si>
  <si>
    <t xml:space="preserve"> ДОХОДЫ ОТ ОКАЗАНИЯ ПЛАТНЫХ УСЛУГ И КОМПЕНСАЦИИ ЗАТРАТ ГОСУДАРСТВА</t>
  </si>
  <si>
    <t xml:space="preserve"> Доходы от оказания информационных услуг органами местного самоуправления городских округов, казенными учреждениями городских округов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</si>
  <si>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</si>
  <si>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</si>
  <si>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</si>
  <si>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</si>
  <si>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</si>
  <si>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ПРОЧИЕ НЕНАЛОГОВЫЕ ДОХОДЫ</t>
  </si>
  <si>
    <t xml:space="preserve"> Невыясненные поступления, зачисляемые в бюджеты городских округов</t>
  </si>
  <si>
    <t xml:space="preserve"> Прочие неналоговые доходы бюджетов городских округов</t>
  </si>
  <si>
    <t>ШТРАФЫ, САНКЦИИ, ВОЗМЕЩЕНИЕ УЩЕРБА</t>
  </si>
  <si>
    <t xml:space="preserve">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</si>
  <si>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</si>
  <si>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</si>
  <si>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</si>
  <si>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</si>
  <si>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</si>
  <si>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 Денежные взыскания (штрафы) за нарушение законодательства в области охраны окружающей среды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</si>
  <si>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</si>
  <si>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</si>
  <si>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денежные взыскания (штрафы) за правонарушения в области дорожного движения</t>
  </si>
  <si>
    <t xml:space="preserve">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</si>
  <si>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</si>
  <si>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</si>
  <si>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</si>
  <si>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 xml:space="preserve">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</si>
  <si>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 Прочие поступления от денежных взысканий (штрафов) и иных сумм в возмещение ущерба, зачисляемые в бюджеты городских округов</t>
  </si>
  <si>
    <t>БЕЗВОЗМЕЗДНЫЕ ПОСТУПЛЕНИЯ</t>
  </si>
  <si>
    <t xml:space="preserve"> Дотации бюджетам бюджетной системы Российской Федерации</t>
  </si>
  <si>
    <t xml:space="preserve"> Дотации бюджетам городских округов на выравнивание бюджетной обеспеченности</t>
  </si>
  <si>
    <t xml:space="preserve"> Дотации бюджетам городских округов на поддержку мер по обеспечению сбалансированности бюджетов</t>
  </si>
  <si>
    <t xml:space="preserve"> 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</si>
  <si>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</si>
  <si>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 xml:space="preserve"> Субсидии бюджетам городских округов на реализацию мероприятий по обеспечению жильем молодых семей</t>
  </si>
  <si>
    <t xml:space="preserve"> Субсидия бюджетам городских округов на поддержку отрасли культуры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</si>
  <si>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</si>
  <si>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субсидии бюджетам городских округов</t>
  </si>
  <si>
    <t>Субвенции бюджетнам бюджетной системы Россиийской Федерации</t>
  </si>
  <si>
    <t xml:space="preserve"> 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</si>
  <si>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</si>
  <si>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</si>
  <si>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</si>
  <si>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государственную регистрацию актов гражданского состояния</t>
  </si>
  <si>
    <t xml:space="preserve"> БЕЗВОЗМЕЗДНЫЕ ПОСТУПЛЕНИЯ ОТ НЕГОСУДАРСТВЕННЫХ ОРГАНИЗАЦИЙ</t>
  </si>
  <si>
    <t xml:space="preserve"> 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</si>
  <si>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ВОЗВРАТ ОСТАТКОВ СУБСИДИЙ, СУБВЕНЦИЙ И ИНЫХ МЕЖБЮДЖЕТНЫХ ТРАНСФЕРТОВ, ИМЕЮЩИХ ЦЕЛЕВОЕ НАЗНАЧЕНИЕ, ПРОШЛЫХ ЛЕТ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</si>
  <si>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</si>
  <si>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Субсидии бюджетам муниципальных образований Приморского края на обеспечение мероприятий по переселению граждан из аварийного жилищного фонда, в том числе переселению граждан из аварийного жилищного фонда  за счет средств краевого бюджета</t>
  </si>
  <si>
    <t>Субсидии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</si>
  <si>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Субсидии бюджетам муниципальных образований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</si>
  <si>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муниципальных образований Приморского края на строительство и реконструкцию (модернизацию) объектов питьевого водоснабжения</t>
  </si>
  <si>
    <t>Субсидии бюджетам муниципальных образований Приморского края на создание модельных муниципальных библиотек</t>
  </si>
  <si>
    <t>Субвенции бюджетам муниципальных образований Приморского края на реализацию государственных полномочий по назначению и предоставлению выплаты единовременного пособия при передаче ребенка на воспитание в семью на 2020 год</t>
  </si>
  <si>
    <t>Субвенции бюджетам муниципальных образований Приморского края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образовательных организациях Приморского края, софинансируемых за счет средств федерального бюджета</t>
  </si>
  <si>
    <t xml:space="preserve">Межбюджетные трансферты бюджетам муниципальным образований Приморского края на ежемесячное денежное вознаграждение за классное руководство педагогическим работникам муниципальных общеобразовательных организаций </t>
  </si>
  <si>
    <t>Субсидии бюджетам городских округов на создание центров цифрового образования детей</t>
  </si>
  <si>
    <t>Субсидии бюджетам городских округов 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</si>
  <si>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</si>
  <si>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</si>
  <si>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</si>
  <si>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</si>
  <si>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</si>
  <si>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</si>
  <si>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</si>
  <si>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</si>
  <si>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</si>
  <si>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</si>
  <si>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</si>
  <si>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</si>
  <si>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</si>
  <si>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</si>
  <si>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</si>
  <si>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</si>
  <si>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</si>
  <si>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</si>
  <si>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городских округов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</si>
  <si>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2021585304</t>
  </si>
  <si>
    <t>Прочие дотации бюджетам городских округов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</si>
  <si>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</si>
  <si>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2022530604</t>
  </si>
  <si>
    <t>Иные межбюджетные трансферты</t>
  </si>
  <si>
    <t>Проект на 2024 год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</si>
  <si>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</si>
  <si>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Дотации бюджетам городских округов на поддержку мер по обеспечению сбалансированности бюджетов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</si>
  <si>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</si>
  <si>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Налог, взимаемый в связи с применением упрощенной системы налогообложения</t>
  </si>
  <si>
    <t xml:space="preserve"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</t>
  </si>
  <si>
    <t>Прочие субсидии на 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дорожного фонда Приморского края</t>
  </si>
  <si>
    <t>Единая субвенция местным бюджетам из краевого бюджета</t>
  </si>
  <si>
    <t>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</si>
  <si>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Проект на 2025 год</t>
  </si>
  <si>
    <t>2024000004</t>
  </si>
  <si>
    <t>2024545404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</si>
  <si>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</si>
  <si>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резервного фонда Правительства РФ</t>
  </si>
  <si>
    <t>Прочие межбюджетные трансферты, передаваемые бюджетам городских округов</t>
  </si>
  <si>
    <t>Исполнение за 2022 год</t>
  </si>
  <si>
    <t>2024999904</t>
  </si>
  <si>
    <t>Ожидаемое исполнение в 2023 году</t>
  </si>
  <si>
    <t>Отклонение проекта 2024 к ожидаемому исполнению 2023</t>
  </si>
  <si>
    <t>Отклонение проекта 2024 к  исполнению 2022</t>
  </si>
  <si>
    <t>Проект на 2026 год</t>
  </si>
  <si>
    <t>2024517904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</si>
  <si>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</si>
  <si>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</si>
  <si>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</si>
  <si>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</si>
  <si>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</si>
  <si>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</si>
  <si>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</si>
  <si>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>Межбюджетные трансферты, передаваемые бюджетам городских округов на создание виртуальных концертных залов</t>
  </si>
  <si>
    <t>Субсидия на обеспечение мероприятий по модернизации систем коммунальной инфраструктуры за счет средств краевого бюджета</t>
  </si>
  <si>
    <t>Сведения о доходах Арсеньевского городского округа по видам доходов на 2024 год и плановый период 2025-2026 годов в сравнении с ожидаемым исполнением за текущий финансовый 2023 год и отчетом за отчетный финансовый 2022 год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</si>
  <si>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</si>
  <si>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Субсидия на реализацию мероприятий, источником финансового обеспечения которых являются специальные казначейские кредиты из федерального бюджета (строительство, реконструкция (в том числе проектно-изыскательские работы) и приобретение зданий муниципальных общеобразовательных организаций)</t>
  </si>
  <si>
    <t>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</si>
  <si>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Возврат остатков субвенций на государственную регистрацию актов гражданского состояния из бюджетов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</si>
</sst>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Arial Cyr"/>
    </font>
    <font>
      <b/>
      <sz val="12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FF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CCFFCC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1" fillId="0" borderId="1">
      <alignment horizontal="center" vertical="center"/>
    </xf>
    <xf numFmtId="0" fontId="1" fillId="0" borderId="2">
      <alignment horizontal="left"/>
    </xf>
    <xf numFmtId="49" fontId="1" fillId="2" borderId="3">
      <alignment horizontal="center" vertical="center" wrapText="1" shrinkToFit="1"/>
    </xf>
    <xf numFmtId="0" fontId="1" fillId="0" borderId="4"/>
    <xf numFmtId="49" fontId="1" fillId="0" borderId="3">
      <alignment horizontal="left" vertical="top" wrapText="1"/>
    </xf>
    <xf numFmtId="4" fontId="1" fillId="0" borderId="3">
      <alignment horizontal="right" vertical="top" shrinkToFit="1"/>
    </xf>
    <xf numFmtId="0" fontId="1" fillId="0" borderId="1">
      <alignment vertical="top"/>
    </xf>
    <xf numFmtId="0" fontId="5" fillId="0" borderId="0"/>
    <xf numFmtId="0" fontId="5" fillId="0" borderId="0"/>
    <xf numFmtId="0" fontId="5" fillId="0" borderId="0"/>
    <xf numFmtId="0" fontId="3" fillId="0" borderId="1"/>
    <xf numFmtId="0" fontId="3" fillId="0" borderId="1"/>
    <xf numFmtId="0" fontId="1" fillId="3" borderId="1"/>
    <xf numFmtId="0" fontId="1" fillId="3" borderId="1">
      <alignment shrinkToFit="1"/>
    </xf>
    <xf numFmtId="0" fontId="1" fillId="3" borderId="5"/>
    <xf numFmtId="0" fontId="4" fillId="4" borderId="6">
      <alignment horizontal="left" vertical="top" wrapText="1"/>
    </xf>
    <xf numFmtId="0" fontId="1" fillId="5" borderId="6">
      <alignment horizontal="left" vertical="top" wrapText="1"/>
    </xf>
    <xf numFmtId="0" fontId="1" fillId="3" borderId="7"/>
    <xf numFmtId="0" fontId="1" fillId="3" borderId="2"/>
    <xf numFmtId="0" fontId="4" fillId="0" borderId="1">
      <alignment horizontal="left" vertical="top" wrapText="1"/>
    </xf>
    <xf numFmtId="0" fontId="1" fillId="0" borderId="1">
      <alignment horizontal="left"/>
    </xf>
    <xf numFmtId="0" fontId="5" fillId="0" borderId="1"/>
    <xf numFmtId="0" fontId="5" fillId="0" borderId="1"/>
    <xf numFmtId="0" fontId="5" fillId="0" borderId="1"/>
    <xf numFmtId="0" fontId="5" fillId="0" borderId="1"/>
    <xf numFmtId="0" fontId="1" fillId="0" borderId="1"/>
    <xf numFmtId="0" fontId="1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</cellStyleXfs>
  <cellXfs count="20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5" fillId="0" borderId="56" xfId="0" applyFont="1" applyFill="1" applyBorder="1" applyAlignment="1">
      <alignment horizontal="left"/>
    </xf>
    <xf numFmtId="0" fontId="15" fillId="0" borderId="56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4" fontId="9" fillId="0" borderId="28" xfId="9" applyNumberFormat="1" applyFont="1" applyFill="1" applyBorder="1" applyAlignment="1" applyProtection="1">
      <alignment horizontal="center" shrinkToFit="1"/>
    </xf>
    <xf numFmtId="4" fontId="7" fillId="0" borderId="29" xfId="0" applyNumberFormat="1" applyFont="1" applyFill="1" applyBorder="1" applyAlignment="1" applyProtection="1">
      <alignment horizontal="center"/>
      <protection locked="0"/>
    </xf>
    <xf numFmtId="4" fontId="0" fillId="0" borderId="8" xfId="0" applyNumberFormat="1" applyFill="1" applyBorder="1" applyAlignment="1" applyProtection="1">
      <alignment horizontal="center"/>
      <protection locked="0"/>
    </xf>
    <xf numFmtId="4" fontId="1" fillId="0" borderId="36" xfId="9" applyNumberFormat="1" applyFill="1" applyBorder="1" applyAlignment="1" applyProtection="1">
      <alignment horizontal="center" shrinkToFit="1"/>
    </xf>
    <xf numFmtId="4" fontId="0" fillId="0" borderId="32" xfId="0" applyNumberFormat="1" applyFill="1" applyBorder="1" applyAlignment="1" applyProtection="1">
      <alignment horizontal="center"/>
      <protection locked="0"/>
    </xf>
    <xf numFmtId="4" fontId="4" fillId="0" borderId="18" xfId="9" applyNumberFormat="1" applyFont="1" applyFill="1" applyBorder="1" applyAlignment="1" applyProtection="1">
      <alignment horizontal="center" shrinkToFit="1"/>
    </xf>
    <xf numFmtId="4" fontId="1" fillId="0" borderId="26" xfId="9" applyNumberFormat="1" applyFont="1" applyFill="1" applyBorder="1" applyAlignment="1" applyProtection="1">
      <alignment horizontal="center" shrinkToFit="1"/>
    </xf>
    <xf numFmtId="4" fontId="14" fillId="0" borderId="26" xfId="9" applyNumberFormat="1" applyFont="1" applyFill="1" applyBorder="1" applyAlignment="1" applyProtection="1">
      <alignment horizontal="center" shrinkToFit="1"/>
    </xf>
    <xf numFmtId="4" fontId="13" fillId="0" borderId="10" xfId="0" applyNumberFormat="1" applyFont="1" applyFill="1" applyBorder="1" applyAlignment="1" applyProtection="1">
      <alignment horizontal="center"/>
      <protection locked="0"/>
    </xf>
    <xf numFmtId="4" fontId="7" fillId="0" borderId="55" xfId="0" applyNumberFormat="1" applyFont="1" applyFill="1" applyBorder="1" applyAlignment="1" applyProtection="1">
      <alignment horizontal="center"/>
      <protection locked="0"/>
    </xf>
    <xf numFmtId="4" fontId="1" fillId="0" borderId="32" xfId="9" applyNumberFormat="1" applyFill="1" applyBorder="1" applyAlignment="1" applyProtection="1">
      <alignment horizontal="center" shrinkToFit="1"/>
    </xf>
    <xf numFmtId="4" fontId="0" fillId="0" borderId="13" xfId="0" applyNumberFormat="1" applyFill="1" applyBorder="1" applyAlignment="1" applyProtection="1">
      <alignment horizontal="center"/>
      <protection locked="0"/>
    </xf>
    <xf numFmtId="4" fontId="4" fillId="0" borderId="15" xfId="9" applyNumberFormat="1" applyFont="1" applyFill="1" applyBorder="1" applyAlignment="1" applyProtection="1">
      <alignment horizontal="center" shrinkToFit="1"/>
    </xf>
    <xf numFmtId="4" fontId="1" fillId="0" borderId="3" xfId="9" applyNumberFormat="1" applyFill="1" applyAlignment="1" applyProtection="1">
      <alignment horizontal="center" shrinkToFit="1"/>
    </xf>
    <xf numFmtId="4" fontId="0" fillId="0" borderId="10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" fillId="0" borderId="1" xfId="2" applyNumberFormat="1" applyFill="1" applyProtection="1"/>
    <xf numFmtId="0" fontId="0" fillId="0" borderId="10" xfId="0" applyFill="1" applyBorder="1" applyAlignment="1" applyProtection="1">
      <alignment horizontal="center" wrapText="1"/>
      <protection locked="0"/>
    </xf>
    <xf numFmtId="49" fontId="1" fillId="0" borderId="11" xfId="6" applyNumberFormat="1" applyFill="1" applyBorder="1" applyProtection="1">
      <alignment horizontal="center" vertical="center" wrapText="1" shrinkToFit="1"/>
    </xf>
    <xf numFmtId="0" fontId="1" fillId="0" borderId="4" xfId="7" applyNumberFormat="1" applyFill="1" applyProtection="1"/>
    <xf numFmtId="0" fontId="11" fillId="0" borderId="10" xfId="0" applyFont="1" applyFill="1" applyBorder="1" applyAlignment="1" applyProtection="1">
      <alignment horizontal="center" wrapText="1"/>
      <protection locked="0"/>
    </xf>
    <xf numFmtId="0" fontId="8" fillId="0" borderId="44" xfId="0" applyFont="1" applyFill="1" applyBorder="1" applyProtection="1">
      <protection locked="0"/>
    </xf>
    <xf numFmtId="49" fontId="9" fillId="0" borderId="45" xfId="8" applyNumberFormat="1" applyFont="1" applyFill="1" applyBorder="1" applyProtection="1">
      <alignment horizontal="left" vertical="top" wrapText="1"/>
    </xf>
    <xf numFmtId="4" fontId="9" fillId="0" borderId="46" xfId="9" applyNumberFormat="1" applyFont="1" applyFill="1" applyBorder="1" applyAlignment="1" applyProtection="1">
      <alignment horizontal="center" shrinkToFit="1"/>
    </xf>
    <xf numFmtId="4" fontId="10" fillId="0" borderId="4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Protection="1">
      <protection locked="0"/>
    </xf>
    <xf numFmtId="49" fontId="4" fillId="0" borderId="17" xfId="8" applyNumberFormat="1" applyFont="1" applyFill="1" applyBorder="1" applyProtection="1">
      <alignment horizontal="left" vertical="top" wrapText="1"/>
    </xf>
    <xf numFmtId="0" fontId="4" fillId="0" borderId="40" xfId="7" applyNumberFormat="1" applyFont="1" applyFill="1" applyBorder="1" applyAlignment="1" applyProtection="1">
      <alignment horizontal="center"/>
    </xf>
    <xf numFmtId="0" fontId="4" fillId="0" borderId="40" xfId="2" applyNumberFormat="1" applyFont="1" applyFill="1" applyBorder="1" applyAlignment="1" applyProtection="1">
      <alignment horizontal="center"/>
    </xf>
    <xf numFmtId="4" fontId="10" fillId="0" borderId="55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Protection="1">
      <protection locked="0"/>
    </xf>
    <xf numFmtId="49" fontId="4" fillId="0" borderId="9" xfId="8" applyNumberFormat="1" applyFont="1" applyFill="1" applyBorder="1" applyProtection="1">
      <alignment horizontal="left" vertical="top" wrapText="1"/>
    </xf>
    <xf numFmtId="4" fontId="4" fillId="0" borderId="20" xfId="9" applyNumberFormat="1" applyFont="1" applyFill="1" applyBorder="1" applyAlignment="1" applyProtection="1">
      <alignment horizontal="center" shrinkToFit="1"/>
    </xf>
    <xf numFmtId="4" fontId="7" fillId="0" borderId="8" xfId="0" applyNumberFormat="1" applyFont="1" applyFill="1" applyBorder="1" applyAlignment="1" applyProtection="1">
      <alignment horizontal="center"/>
      <protection locked="0"/>
    </xf>
    <xf numFmtId="4" fontId="10" fillId="0" borderId="8" xfId="0" applyNumberFormat="1" applyFont="1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49" fontId="1" fillId="0" borderId="9" xfId="8" applyNumberFormat="1" applyFill="1" applyBorder="1" applyProtection="1">
      <alignment horizontal="left" vertical="top" wrapText="1"/>
    </xf>
    <xf numFmtId="4" fontId="1" fillId="0" borderId="20" xfId="9" applyNumberFormat="1" applyFill="1" applyBorder="1" applyAlignment="1" applyProtection="1">
      <alignment horizontal="center" shrinkToFit="1"/>
    </xf>
    <xf numFmtId="0" fontId="1" fillId="0" borderId="1" xfId="7" applyNumberFormat="1" applyFill="1" applyBorder="1" applyAlignment="1" applyProtection="1">
      <alignment horizontal="center"/>
    </xf>
    <xf numFmtId="0" fontId="1" fillId="0" borderId="1" xfId="2" applyNumberFormat="1" applyFill="1" applyBorder="1" applyAlignment="1" applyProtection="1">
      <alignment horizontal="center"/>
    </xf>
    <xf numFmtId="4" fontId="0" fillId="0" borderId="57" xfId="0" applyNumberFormat="1" applyFill="1" applyBorder="1" applyAlignment="1" applyProtection="1">
      <alignment horizontal="center"/>
      <protection locked="0"/>
    </xf>
    <xf numFmtId="4" fontId="12" fillId="0" borderId="8" xfId="0" applyNumberFormat="1" applyFont="1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49" fontId="1" fillId="0" borderId="11" xfId="8" applyNumberFormat="1" applyFill="1" applyBorder="1" applyProtection="1">
      <alignment horizontal="left" vertical="top" wrapText="1"/>
    </xf>
    <xf numFmtId="4" fontId="0" fillId="0" borderId="64" xfId="0" applyNumberFormat="1" applyFill="1" applyBorder="1" applyAlignment="1" applyProtection="1">
      <alignment horizontal="center"/>
      <protection locked="0"/>
    </xf>
    <xf numFmtId="4" fontId="12" fillId="0" borderId="10" xfId="0" applyNumberFormat="1" applyFont="1" applyFill="1" applyBorder="1" applyAlignment="1" applyProtection="1">
      <alignment horizontal="center"/>
      <protection locked="0"/>
    </xf>
    <xf numFmtId="49" fontId="1" fillId="0" borderId="8" xfId="8" applyNumberFormat="1" applyFill="1" applyBorder="1" applyProtection="1">
      <alignment horizontal="left" vertical="top" wrapText="1"/>
    </xf>
    <xf numFmtId="4" fontId="1" fillId="0" borderId="8" xfId="9" applyNumberFormat="1" applyFill="1" applyBorder="1" applyAlignment="1" applyProtection="1">
      <alignment horizontal="center" shrinkToFit="1"/>
    </xf>
    <xf numFmtId="0" fontId="1" fillId="0" borderId="8" xfId="7" applyNumberFormat="1" applyFill="1" applyBorder="1" applyAlignment="1" applyProtection="1">
      <alignment horizontal="center"/>
    </xf>
    <xf numFmtId="0" fontId="1" fillId="0" borderId="8" xfId="2" applyNumberFormat="1" applyFill="1" applyBorder="1" applyAlignment="1" applyProtection="1">
      <alignment horizontal="center"/>
    </xf>
    <xf numFmtId="0" fontId="1" fillId="0" borderId="43" xfId="7" applyNumberFormat="1" applyFill="1" applyBorder="1" applyAlignment="1" applyProtection="1">
      <alignment horizontal="center"/>
    </xf>
    <xf numFmtId="0" fontId="1" fillId="0" borderId="43" xfId="2" applyNumberFormat="1" applyFill="1" applyBorder="1" applyAlignment="1" applyProtection="1">
      <alignment horizontal="center"/>
    </xf>
    <xf numFmtId="4" fontId="0" fillId="0" borderId="51" xfId="0" applyNumberFormat="1" applyFill="1" applyBorder="1" applyAlignment="1" applyProtection="1">
      <alignment horizontal="center"/>
      <protection locked="0"/>
    </xf>
    <xf numFmtId="4" fontId="12" fillId="0" borderId="32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Protection="1">
      <protection locked="0"/>
    </xf>
    <xf numFmtId="4" fontId="7" fillId="0" borderId="16" xfId="0" applyNumberFormat="1" applyFont="1" applyFill="1" applyBorder="1" applyAlignment="1" applyProtection="1">
      <alignment horizontal="center"/>
      <protection locked="0"/>
    </xf>
    <xf numFmtId="4" fontId="0" fillId="0" borderId="19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49" fontId="1" fillId="0" borderId="22" xfId="8" applyNumberFormat="1" applyFill="1" applyBorder="1" applyProtection="1">
      <alignment horizontal="left" vertical="top" wrapText="1"/>
    </xf>
    <xf numFmtId="4" fontId="1" fillId="0" borderId="23" xfId="9" applyNumberFormat="1" applyFill="1" applyBorder="1" applyAlignment="1" applyProtection="1">
      <alignment horizontal="center" shrinkToFit="1"/>
    </xf>
    <xf numFmtId="4" fontId="0" fillId="0" borderId="21" xfId="0" applyNumberFormat="1" applyFill="1" applyBorder="1" applyAlignment="1" applyProtection="1">
      <alignment horizontal="center"/>
      <protection locked="0"/>
    </xf>
    <xf numFmtId="4" fontId="6" fillId="0" borderId="29" xfId="0" applyNumberFormat="1" applyFont="1" applyFill="1" applyBorder="1" applyAlignment="1" applyProtection="1">
      <alignment horizontal="center"/>
      <protection locked="0"/>
    </xf>
    <xf numFmtId="4" fontId="6" fillId="0" borderId="55" xfId="0" applyNumberFormat="1" applyFont="1" applyFill="1" applyBorder="1" applyAlignment="1" applyProtection="1">
      <alignment horizontal="center"/>
      <protection locked="0"/>
    </xf>
    <xf numFmtId="4" fontId="8" fillId="0" borderId="55" xfId="0" applyNumberFormat="1" applyFont="1" applyFill="1" applyBorder="1" applyAlignment="1" applyProtection="1">
      <alignment horizontal="center"/>
      <protection locked="0"/>
    </xf>
    <xf numFmtId="0" fontId="13" fillId="0" borderId="25" xfId="0" applyFont="1" applyFill="1" applyBorder="1" applyProtection="1">
      <protection locked="0"/>
    </xf>
    <xf numFmtId="49" fontId="1" fillId="0" borderId="14" xfId="8" applyNumberFormat="1" applyFont="1" applyFill="1" applyBorder="1" applyProtection="1">
      <alignment horizontal="left" vertical="top" wrapText="1"/>
    </xf>
    <xf numFmtId="0" fontId="1" fillId="0" borderId="1" xfId="7" applyNumberFormat="1" applyFont="1" applyFill="1" applyBorder="1" applyAlignment="1" applyProtection="1">
      <alignment horizontal="center"/>
    </xf>
    <xf numFmtId="0" fontId="1" fillId="0" borderId="1" xfId="2" applyNumberFormat="1" applyFont="1" applyFill="1" applyBorder="1" applyAlignment="1" applyProtection="1">
      <alignment horizontal="center"/>
    </xf>
    <xf numFmtId="4" fontId="13" fillId="0" borderId="13" xfId="0" applyNumberFormat="1" applyFont="1" applyFill="1" applyBorder="1" applyAlignment="1" applyProtection="1">
      <alignment horizontal="center"/>
      <protection locked="0"/>
    </xf>
    <xf numFmtId="4" fontId="13" fillId="0" borderId="8" xfId="0" applyNumberFormat="1" applyFont="1" applyFill="1" applyBorder="1" applyAlignment="1" applyProtection="1">
      <alignment horizontal="center"/>
      <protection locked="0"/>
    </xf>
    <xf numFmtId="4" fontId="12" fillId="0" borderId="49" xfId="0" applyNumberFormat="1" applyFont="1" applyFill="1" applyBorder="1" applyAlignment="1" applyProtection="1">
      <alignment horizontal="center"/>
      <protection locked="0"/>
    </xf>
    <xf numFmtId="49" fontId="4" fillId="0" borderId="34" xfId="8" applyNumberFormat="1" applyFont="1" applyFill="1" applyBorder="1" applyProtection="1">
      <alignment horizontal="left" vertical="top" wrapText="1"/>
    </xf>
    <xf numFmtId="4" fontId="4" fillId="0" borderId="39" xfId="9" applyNumberFormat="1" applyFont="1" applyFill="1" applyBorder="1" applyAlignment="1" applyProtection="1">
      <alignment horizontal="center" shrinkToFit="1"/>
    </xf>
    <xf numFmtId="0" fontId="1" fillId="0" borderId="40" xfId="7" applyNumberFormat="1" applyFill="1" applyBorder="1" applyAlignment="1" applyProtection="1">
      <alignment horizontal="center"/>
    </xf>
    <xf numFmtId="0" fontId="1" fillId="0" borderId="40" xfId="2" applyNumberFormat="1" applyFill="1" applyBorder="1" applyAlignment="1" applyProtection="1">
      <alignment horizontal="center"/>
    </xf>
    <xf numFmtId="49" fontId="1" fillId="0" borderId="5" xfId="8" applyNumberFormat="1" applyFill="1" applyBorder="1" applyProtection="1">
      <alignment horizontal="left" vertical="top" wrapText="1"/>
    </xf>
    <xf numFmtId="4" fontId="1" fillId="0" borderId="41" xfId="9" applyNumberFormat="1" applyFill="1" applyBorder="1" applyAlignment="1" applyProtection="1">
      <alignment horizontal="center" shrinkToFit="1"/>
    </xf>
    <xf numFmtId="49" fontId="1" fillId="0" borderId="35" xfId="8" applyNumberFormat="1" applyFill="1" applyBorder="1" applyProtection="1">
      <alignment horizontal="left" vertical="top" wrapText="1"/>
    </xf>
    <xf numFmtId="4" fontId="1" fillId="0" borderId="42" xfId="9" applyNumberFormat="1" applyFill="1" applyBorder="1" applyAlignment="1" applyProtection="1">
      <alignment horizontal="center" shrinkToFit="1"/>
    </xf>
    <xf numFmtId="4" fontId="0" fillId="0" borderId="29" xfId="0" applyNumberFormat="1" applyFill="1" applyBorder="1" applyAlignment="1" applyProtection="1">
      <alignment horizontal="center"/>
      <protection locked="0"/>
    </xf>
    <xf numFmtId="0" fontId="7" fillId="0" borderId="25" xfId="0" applyFont="1" applyFill="1" applyBorder="1" applyProtection="1">
      <protection locked="0"/>
    </xf>
    <xf numFmtId="49" fontId="4" fillId="0" borderId="14" xfId="8" applyNumberFormat="1" applyFont="1" applyFill="1" applyBorder="1" applyProtection="1">
      <alignment horizontal="left" vertical="top" wrapText="1"/>
    </xf>
    <xf numFmtId="4" fontId="4" fillId="0" borderId="26" xfId="9" applyNumberFormat="1" applyFont="1" applyFill="1" applyBorder="1" applyAlignment="1" applyProtection="1">
      <alignment horizontal="center" shrinkToFit="1"/>
    </xf>
    <xf numFmtId="0" fontId="0" fillId="0" borderId="8" xfId="0" applyFill="1" applyBorder="1" applyProtection="1">
      <protection locked="0"/>
    </xf>
    <xf numFmtId="0" fontId="0" fillId="0" borderId="27" xfId="0" applyFill="1" applyBorder="1" applyProtection="1">
      <protection locked="0"/>
    </xf>
    <xf numFmtId="49" fontId="1" fillId="0" borderId="24" xfId="8" applyNumberFormat="1" applyFill="1" applyBorder="1" applyProtection="1">
      <alignment horizontal="left" vertical="top" wrapText="1"/>
    </xf>
    <xf numFmtId="4" fontId="1" fillId="0" borderId="28" xfId="9" applyNumberFormat="1" applyFill="1" applyBorder="1" applyAlignment="1" applyProtection="1">
      <alignment horizontal="center" shrinkToFit="1"/>
    </xf>
    <xf numFmtId="4" fontId="12" fillId="0" borderId="51" xfId="0" applyNumberFormat="1" applyFont="1" applyFill="1" applyBorder="1" applyAlignment="1" applyProtection="1">
      <alignment horizontal="center"/>
      <protection locked="0"/>
    </xf>
    <xf numFmtId="49" fontId="1" fillId="0" borderId="3" xfId="8" applyNumberFormat="1" applyFill="1" applyProtection="1">
      <alignment horizontal="left" vertical="top" wrapText="1"/>
    </xf>
    <xf numFmtId="0" fontId="4" fillId="0" borderId="1" xfId="7" applyNumberFormat="1" applyFont="1" applyFill="1" applyBorder="1" applyAlignment="1" applyProtection="1">
      <alignment horizontal="center"/>
    </xf>
    <xf numFmtId="0" fontId="4" fillId="0" borderId="1" xfId="2" applyNumberFormat="1" applyFont="1" applyFill="1" applyBorder="1" applyAlignment="1" applyProtection="1">
      <alignment horizontal="center"/>
    </xf>
    <xf numFmtId="4" fontId="13" fillId="0" borderId="59" xfId="0" applyNumberFormat="1" applyFont="1" applyFill="1" applyBorder="1" applyAlignment="1" applyProtection="1">
      <alignment horizontal="center"/>
      <protection locked="0"/>
    </xf>
    <xf numFmtId="4" fontId="12" fillId="0" borderId="61" xfId="0" applyNumberFormat="1" applyFont="1" applyFill="1" applyBorder="1" applyAlignment="1" applyProtection="1">
      <alignment horizontal="center"/>
      <protection locked="0"/>
    </xf>
    <xf numFmtId="4" fontId="12" fillId="0" borderId="62" xfId="0" applyNumberFormat="1" applyFont="1" applyFill="1" applyBorder="1" applyAlignment="1" applyProtection="1">
      <alignment horizontal="center"/>
      <protection locked="0"/>
    </xf>
    <xf numFmtId="4" fontId="13" fillId="0" borderId="71" xfId="0" applyNumberFormat="1" applyFont="1" applyFill="1" applyBorder="1" applyAlignment="1" applyProtection="1">
      <alignment horizontal="center"/>
      <protection locked="0"/>
    </xf>
    <xf numFmtId="4" fontId="12" fillId="0" borderId="63" xfId="0" applyNumberFormat="1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Protection="1">
      <protection locked="0"/>
    </xf>
    <xf numFmtId="49" fontId="1" fillId="0" borderId="9" xfId="8" applyNumberFormat="1" applyFont="1" applyFill="1" applyBorder="1" applyProtection="1">
      <alignment horizontal="left" vertical="top" wrapText="1"/>
    </xf>
    <xf numFmtId="4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21" xfId="0" applyFont="1" applyFill="1" applyBorder="1" applyProtection="1">
      <protection locked="0"/>
    </xf>
    <xf numFmtId="49" fontId="1" fillId="0" borderId="22" xfId="8" applyNumberFormat="1" applyFont="1" applyFill="1" applyBorder="1" applyProtection="1">
      <alignment horizontal="left" vertical="top" wrapText="1"/>
    </xf>
    <xf numFmtId="0" fontId="1" fillId="0" borderId="43" xfId="7" applyNumberFormat="1" applyFont="1" applyFill="1" applyBorder="1" applyAlignment="1" applyProtection="1">
      <alignment horizontal="center"/>
    </xf>
    <xf numFmtId="0" fontId="1" fillId="0" borderId="43" xfId="2" applyNumberFormat="1" applyFont="1" applyFill="1" applyBorder="1" applyAlignment="1" applyProtection="1">
      <alignment horizontal="center"/>
    </xf>
    <xf numFmtId="4" fontId="0" fillId="0" borderId="32" xfId="0" applyNumberFormat="1" applyFont="1" applyFill="1" applyBorder="1" applyAlignment="1" applyProtection="1">
      <alignment horizontal="center"/>
      <protection locked="0"/>
    </xf>
    <xf numFmtId="0" fontId="10" fillId="0" borderId="27" xfId="0" applyFont="1" applyFill="1" applyBorder="1" applyProtection="1">
      <protection locked="0"/>
    </xf>
    <xf numFmtId="49" fontId="9" fillId="0" borderId="24" xfId="8" applyNumberFormat="1" applyFont="1" applyFill="1" applyBorder="1" applyProtection="1">
      <alignment horizontal="left" vertical="top" wrapText="1"/>
    </xf>
    <xf numFmtId="4" fontId="10" fillId="0" borderId="51" xfId="0" applyNumberFormat="1" applyFont="1" applyFill="1" applyBorder="1" applyAlignment="1" applyProtection="1">
      <alignment horizontal="center"/>
      <protection locked="0"/>
    </xf>
    <xf numFmtId="0" fontId="0" fillId="0" borderId="56" xfId="0" applyFill="1" applyBorder="1" applyProtection="1">
      <protection locked="0"/>
    </xf>
    <xf numFmtId="49" fontId="1" fillId="0" borderId="1" xfId="8" applyNumberFormat="1" applyFill="1" applyBorder="1" applyProtection="1">
      <alignment horizontal="left" vertical="top" wrapText="1"/>
    </xf>
    <xf numFmtId="49" fontId="15" fillId="0" borderId="8" xfId="0" applyNumberFormat="1" applyFont="1" applyFill="1" applyBorder="1" applyAlignment="1">
      <alignment horizontal="right"/>
    </xf>
    <xf numFmtId="49" fontId="15" fillId="0" borderId="8" xfId="0" applyNumberFormat="1" applyFont="1" applyFill="1" applyBorder="1" applyAlignment="1">
      <alignment horizontal="right" wrapText="1"/>
    </xf>
    <xf numFmtId="4" fontId="10" fillId="0" borderId="49" xfId="0" applyNumberFormat="1" applyFont="1" applyFill="1" applyBorder="1" applyAlignment="1" applyProtection="1">
      <alignment horizontal="center"/>
      <protection locked="0"/>
    </xf>
    <xf numFmtId="0" fontId="0" fillId="0" borderId="25" xfId="0" applyFont="1" applyFill="1" applyBorder="1" applyProtection="1">
      <protection locked="0"/>
    </xf>
    <xf numFmtId="4" fontId="1" fillId="0" borderId="1" xfId="9" applyNumberFormat="1" applyFont="1" applyFill="1" applyBorder="1" applyAlignment="1" applyProtection="1">
      <alignment horizontal="center" shrinkToFit="1"/>
    </xf>
    <xf numFmtId="4" fontId="0" fillId="0" borderId="13" xfId="0" applyNumberFormat="1" applyFont="1" applyFill="1" applyBorder="1" applyAlignment="1" applyProtection="1">
      <alignment horizontal="center"/>
      <protection locked="0"/>
    </xf>
    <xf numFmtId="49" fontId="14" fillId="0" borderId="14" xfId="8" applyNumberFormat="1" applyFont="1" applyFill="1" applyBorder="1" applyProtection="1">
      <alignment horizontal="left" vertical="top" wrapText="1"/>
    </xf>
    <xf numFmtId="49" fontId="1" fillId="0" borderId="10" xfId="8" applyNumberFormat="1" applyFill="1" applyBorder="1" applyProtection="1">
      <alignment horizontal="left" vertical="top" wrapText="1"/>
    </xf>
    <xf numFmtId="0" fontId="1" fillId="0" borderId="10" xfId="7" applyNumberFormat="1" applyFill="1" applyBorder="1" applyAlignment="1" applyProtection="1">
      <alignment horizontal="center"/>
    </xf>
    <xf numFmtId="0" fontId="1" fillId="0" borderId="10" xfId="2" applyNumberFormat="1" applyFill="1" applyBorder="1" applyAlignment="1" applyProtection="1">
      <alignment horizontal="center"/>
    </xf>
    <xf numFmtId="0" fontId="7" fillId="0" borderId="52" xfId="0" applyFont="1" applyFill="1" applyBorder="1" applyProtection="1">
      <protection locked="0"/>
    </xf>
    <xf numFmtId="49" fontId="4" fillId="0" borderId="53" xfId="8" applyNumberFormat="1" applyFont="1" applyFill="1" applyBorder="1" applyProtection="1">
      <alignment horizontal="left" vertical="top" wrapText="1"/>
    </xf>
    <xf numFmtId="49" fontId="15" fillId="0" borderId="58" xfId="0" applyNumberFormat="1" applyFont="1" applyFill="1" applyBorder="1" applyAlignment="1">
      <alignment horizontal="right"/>
    </xf>
    <xf numFmtId="49" fontId="1" fillId="0" borderId="32" xfId="8" applyNumberFormat="1" applyFill="1" applyBorder="1" applyProtection="1">
      <alignment horizontal="left" vertical="top" wrapText="1"/>
    </xf>
    <xf numFmtId="0" fontId="1" fillId="0" borderId="32" xfId="7" applyNumberFormat="1" applyFill="1" applyBorder="1" applyAlignment="1" applyProtection="1">
      <alignment horizontal="center"/>
    </xf>
    <xf numFmtId="0" fontId="1" fillId="0" borderId="32" xfId="2" applyNumberFormat="1" applyFill="1" applyBorder="1" applyAlignment="1" applyProtection="1">
      <alignment horizontal="center"/>
    </xf>
    <xf numFmtId="0" fontId="1" fillId="0" borderId="1" xfId="2" applyNumberFormat="1" applyFill="1" applyAlignment="1" applyProtection="1">
      <alignment horizontal="center"/>
    </xf>
    <xf numFmtId="0" fontId="7" fillId="0" borderId="13" xfId="0" applyFont="1" applyFill="1" applyBorder="1" applyProtection="1">
      <protection locked="0"/>
    </xf>
    <xf numFmtId="0" fontId="1" fillId="0" borderId="4" xfId="7" applyNumberFormat="1" applyFill="1" applyAlignment="1" applyProtection="1">
      <alignment horizontal="center"/>
    </xf>
    <xf numFmtId="0" fontId="10" fillId="0" borderId="8" xfId="0" applyFont="1" applyFill="1" applyBorder="1" applyProtection="1">
      <protection locked="0"/>
    </xf>
    <xf numFmtId="49" fontId="9" fillId="0" borderId="9" xfId="8" applyNumberFormat="1" applyFont="1" applyFill="1" applyBorder="1" applyProtection="1">
      <alignment horizontal="left" vertical="top" wrapText="1"/>
    </xf>
    <xf numFmtId="0" fontId="2" fillId="0" borderId="1" xfId="3" applyNumberFormat="1" applyFill="1" applyAlignment="1" applyProtection="1">
      <alignment horizontal="center" wrapText="1"/>
    </xf>
    <xf numFmtId="4" fontId="17" fillId="0" borderId="29" xfId="0" applyNumberFormat="1" applyFont="1" applyFill="1" applyBorder="1" applyAlignment="1" applyProtection="1">
      <alignment horizontal="center"/>
      <protection locked="0"/>
    </xf>
    <xf numFmtId="4" fontId="18" fillId="0" borderId="55" xfId="0" applyNumberFormat="1" applyFont="1" applyFill="1" applyBorder="1" applyAlignment="1" applyProtection="1">
      <alignment horizontal="center"/>
      <protection locked="0"/>
    </xf>
    <xf numFmtId="4" fontId="13" fillId="0" borderId="49" xfId="0" applyNumberFormat="1" applyFont="1" applyFill="1" applyBorder="1" applyAlignment="1" applyProtection="1">
      <alignment horizontal="center"/>
      <protection locked="0"/>
    </xf>
    <xf numFmtId="4" fontId="1" fillId="0" borderId="10" xfId="9" applyNumberFormat="1" applyFill="1" applyBorder="1" applyAlignment="1" applyProtection="1">
      <alignment horizontal="center" shrinkToFit="1"/>
    </xf>
    <xf numFmtId="4" fontId="9" fillId="0" borderId="3" xfId="9" applyNumberFormat="1" applyFont="1" applyFill="1" applyAlignment="1" applyProtection="1">
      <alignment horizontal="center" shrinkToFit="1"/>
    </xf>
    <xf numFmtId="4" fontId="0" fillId="0" borderId="33" xfId="0" applyNumberFormat="1" applyFill="1" applyBorder="1" applyAlignment="1" applyProtection="1">
      <alignment horizontal="center"/>
      <protection locked="0"/>
    </xf>
    <xf numFmtId="4" fontId="0" fillId="0" borderId="38" xfId="0" applyNumberFormat="1" applyFill="1" applyBorder="1" applyAlignment="1" applyProtection="1">
      <alignment horizontal="center"/>
      <protection locked="0"/>
    </xf>
    <xf numFmtId="4" fontId="0" fillId="0" borderId="31" xfId="0" applyNumberFormat="1" applyFill="1" applyBorder="1" applyAlignment="1" applyProtection="1">
      <alignment horizontal="center"/>
      <protection locked="0"/>
    </xf>
    <xf numFmtId="0" fontId="0" fillId="0" borderId="58" xfId="0" applyFill="1" applyBorder="1" applyProtection="1">
      <protection locked="0"/>
    </xf>
    <xf numFmtId="4" fontId="13" fillId="0" borderId="31" xfId="0" applyNumberFormat="1" applyFont="1" applyFill="1" applyBorder="1" applyAlignment="1" applyProtection="1">
      <alignment horizontal="center"/>
      <protection locked="0"/>
    </xf>
    <xf numFmtId="4" fontId="13" fillId="0" borderId="48" xfId="0" applyNumberFormat="1" applyFont="1" applyFill="1" applyBorder="1" applyAlignment="1" applyProtection="1">
      <alignment horizontal="center"/>
      <protection locked="0"/>
    </xf>
    <xf numFmtId="4" fontId="13" fillId="0" borderId="38" xfId="0" applyNumberFormat="1" applyFont="1" applyFill="1" applyBorder="1" applyAlignment="1" applyProtection="1">
      <alignment horizontal="center"/>
      <protection locked="0"/>
    </xf>
    <xf numFmtId="4" fontId="0" fillId="0" borderId="49" xfId="0" applyNumberFormat="1" applyFill="1" applyBorder="1" applyAlignment="1" applyProtection="1">
      <alignment horizontal="center"/>
      <protection locked="0"/>
    </xf>
    <xf numFmtId="4" fontId="13" fillId="0" borderId="50" xfId="0" applyNumberFormat="1" applyFont="1" applyFill="1" applyBorder="1" applyAlignment="1" applyProtection="1">
      <alignment horizontal="center"/>
      <protection locked="0"/>
    </xf>
    <xf numFmtId="49" fontId="19" fillId="0" borderId="8" xfId="0" applyNumberFormat="1" applyFont="1" applyFill="1" applyBorder="1" applyAlignment="1">
      <alignment horizontal="right"/>
    </xf>
    <xf numFmtId="0" fontId="19" fillId="0" borderId="8" xfId="0" applyFont="1" applyFill="1" applyBorder="1" applyAlignment="1">
      <alignment horizontal="left" wrapText="1"/>
    </xf>
    <xf numFmtId="4" fontId="4" fillId="0" borderId="8" xfId="9" applyNumberFormat="1" applyFont="1" applyFill="1" applyBorder="1" applyAlignment="1" applyProtection="1">
      <alignment horizontal="center" shrinkToFit="1"/>
    </xf>
    <xf numFmtId="4" fontId="8" fillId="0" borderId="8" xfId="0" applyNumberFormat="1" applyFont="1" applyFill="1" applyBorder="1" applyAlignment="1" applyProtection="1">
      <alignment horizontal="center"/>
      <protection locked="0"/>
    </xf>
    <xf numFmtId="4" fontId="16" fillId="0" borderId="8" xfId="0" applyNumberFormat="1" applyFont="1" applyFill="1" applyBorder="1" applyAlignment="1" applyProtection="1">
      <alignment horizontal="center"/>
      <protection locked="0"/>
    </xf>
    <xf numFmtId="4" fontId="0" fillId="0" borderId="37" xfId="0" applyNumberFormat="1" applyFill="1" applyBorder="1" applyAlignment="1" applyProtection="1">
      <alignment horizontal="center"/>
      <protection locked="0"/>
    </xf>
    <xf numFmtId="4" fontId="0" fillId="0" borderId="65" xfId="0" applyNumberFormat="1" applyFill="1" applyBorder="1" applyAlignment="1" applyProtection="1">
      <alignment horizontal="center"/>
      <protection locked="0"/>
    </xf>
    <xf numFmtId="4" fontId="17" fillId="0" borderId="16" xfId="0" applyNumberFormat="1" applyFont="1" applyFill="1" applyBorder="1" applyAlignment="1" applyProtection="1">
      <alignment horizontal="center"/>
      <protection locked="0"/>
    </xf>
    <xf numFmtId="4" fontId="13" fillId="0" borderId="25" xfId="0" applyNumberFormat="1" applyFont="1" applyFill="1" applyBorder="1" applyAlignment="1" applyProtection="1">
      <alignment horizontal="center" vertical="top"/>
      <protection locked="0"/>
    </xf>
    <xf numFmtId="4" fontId="0" fillId="0" borderId="19" xfId="0" applyNumberFormat="1" applyFont="1" applyFill="1" applyBorder="1" applyAlignment="1" applyProtection="1">
      <alignment horizontal="center"/>
      <protection locked="0"/>
    </xf>
    <xf numFmtId="4" fontId="0" fillId="0" borderId="21" xfId="0" applyNumberFormat="1" applyFont="1" applyFill="1" applyBorder="1" applyAlignment="1" applyProtection="1">
      <alignment horizontal="center"/>
      <protection locked="0"/>
    </xf>
    <xf numFmtId="4" fontId="0" fillId="0" borderId="72" xfId="0" applyNumberFormat="1" applyFill="1" applyBorder="1" applyAlignment="1" applyProtection="1">
      <alignment horizontal="center"/>
      <protection locked="0"/>
    </xf>
    <xf numFmtId="4" fontId="7" fillId="0" borderId="30" xfId="0" applyNumberFormat="1" applyFont="1" applyFill="1" applyBorder="1" applyAlignment="1" applyProtection="1">
      <alignment horizontal="center"/>
      <protection locked="0"/>
    </xf>
    <xf numFmtId="4" fontId="6" fillId="0" borderId="30" xfId="0" applyNumberFormat="1" applyFont="1" applyFill="1" applyBorder="1" applyAlignment="1" applyProtection="1">
      <alignment horizontal="center"/>
      <protection locked="0"/>
    </xf>
    <xf numFmtId="4" fontId="0" fillId="0" borderId="30" xfId="0" applyNumberFormat="1" applyFill="1" applyBorder="1" applyAlignment="1" applyProtection="1">
      <alignment horizontal="center"/>
      <protection locked="0"/>
    </xf>
    <xf numFmtId="4" fontId="0" fillId="0" borderId="66" xfId="0" applyNumberFormat="1" applyFill="1" applyBorder="1" applyAlignment="1" applyProtection="1">
      <alignment horizontal="center"/>
      <protection locked="0"/>
    </xf>
    <xf numFmtId="4" fontId="17" fillId="0" borderId="30" xfId="0" applyNumberFormat="1" applyFont="1" applyFill="1" applyBorder="1" applyAlignment="1" applyProtection="1">
      <alignment horizontal="center"/>
      <protection locked="0"/>
    </xf>
    <xf numFmtId="4" fontId="13" fillId="0" borderId="60" xfId="0" applyNumberFormat="1" applyFont="1" applyFill="1" applyBorder="1" applyAlignment="1" applyProtection="1">
      <alignment horizontal="center" vertical="top"/>
      <protection locked="0"/>
    </xf>
    <xf numFmtId="4" fontId="13" fillId="0" borderId="48" xfId="0" applyNumberFormat="1" applyFont="1" applyFill="1" applyBorder="1" applyAlignment="1" applyProtection="1">
      <alignment horizontal="center" vertical="top"/>
      <protection locked="0"/>
    </xf>
    <xf numFmtId="4" fontId="0" fillId="0" borderId="31" xfId="0" applyNumberFormat="1" applyFont="1" applyFill="1" applyBorder="1" applyAlignment="1" applyProtection="1">
      <alignment horizontal="center"/>
      <protection locked="0"/>
    </xf>
    <xf numFmtId="4" fontId="0" fillId="0" borderId="33" xfId="0" applyNumberFormat="1" applyFont="1" applyFill="1" applyBorder="1" applyAlignment="1" applyProtection="1">
      <alignment horizontal="center"/>
      <protection locked="0"/>
    </xf>
    <xf numFmtId="4" fontId="14" fillId="0" borderId="8" xfId="9" applyNumberFormat="1" applyFont="1" applyFill="1" applyBorder="1" applyAlignment="1" applyProtection="1">
      <alignment horizontal="center" shrinkToFit="1"/>
    </xf>
    <xf numFmtId="4" fontId="14" fillId="0" borderId="10" xfId="9" applyNumberFormat="1" applyFont="1" applyFill="1" applyBorder="1" applyAlignment="1" applyProtection="1">
      <alignment horizontal="center" shrinkToFit="1"/>
    </xf>
    <xf numFmtId="4" fontId="14" fillId="0" borderId="20" xfId="9" applyNumberFormat="1" applyFont="1" applyFill="1" applyBorder="1" applyAlignment="1" applyProtection="1">
      <alignment horizontal="center" shrinkToFit="1"/>
    </xf>
    <xf numFmtId="4" fontId="14" fillId="0" borderId="36" xfId="9" applyNumberFormat="1" applyFont="1" applyFill="1" applyBorder="1" applyAlignment="1" applyProtection="1">
      <alignment horizontal="center" shrinkToFit="1"/>
    </xf>
    <xf numFmtId="4" fontId="14" fillId="0" borderId="28" xfId="9" applyNumberFormat="1" applyFont="1" applyFill="1" applyBorder="1" applyAlignment="1" applyProtection="1">
      <alignment horizontal="center" shrinkToFit="1"/>
    </xf>
    <xf numFmtId="4" fontId="4" fillId="0" borderId="69" xfId="9" applyNumberFormat="1" applyFont="1" applyFill="1" applyBorder="1" applyAlignment="1" applyProtection="1">
      <alignment horizontal="center" shrinkToFit="1"/>
    </xf>
    <xf numFmtId="4" fontId="0" fillId="0" borderId="57" xfId="0" applyNumberFormat="1" applyFont="1" applyFill="1" applyBorder="1" applyAlignment="1" applyProtection="1">
      <alignment horizontal="center"/>
      <protection locked="0"/>
    </xf>
    <xf numFmtId="4" fontId="0" fillId="0" borderId="68" xfId="0" applyNumberFormat="1" applyFont="1" applyFill="1" applyBorder="1" applyAlignment="1" applyProtection="1">
      <alignment horizontal="center"/>
      <protection locked="0"/>
    </xf>
    <xf numFmtId="4" fontId="13" fillId="0" borderId="25" xfId="0" applyNumberFormat="1" applyFont="1" applyFill="1" applyBorder="1" applyAlignment="1" applyProtection="1">
      <alignment horizontal="center"/>
      <protection locked="0"/>
    </xf>
    <xf numFmtId="4" fontId="4" fillId="0" borderId="67" xfId="9" applyNumberFormat="1" applyFont="1" applyFill="1" applyBorder="1" applyAlignment="1" applyProtection="1">
      <alignment horizontal="center" shrinkToFit="1"/>
    </xf>
    <xf numFmtId="4" fontId="0" fillId="0" borderId="68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7" fillId="0" borderId="70" xfId="0" applyNumberFormat="1" applyFont="1" applyFill="1" applyBorder="1" applyAlignment="1" applyProtection="1">
      <alignment horizontal="center"/>
      <protection locked="0"/>
    </xf>
    <xf numFmtId="4" fontId="1" fillId="0" borderId="6" xfId="9" applyNumberFormat="1" applyFill="1" applyBorder="1" applyProtection="1">
      <alignment horizontal="right" vertical="top" shrinkToFit="1"/>
    </xf>
    <xf numFmtId="0" fontId="2" fillId="0" borderId="1" xfId="3" applyNumberFormat="1" applyFill="1" applyAlignment="1" applyProtection="1">
      <alignment horizontal="center" wrapText="1"/>
    </xf>
    <xf numFmtId="4" fontId="0" fillId="0" borderId="56" xfId="0" applyNumberFormat="1" applyFill="1" applyBorder="1" applyAlignment="1" applyProtection="1">
      <alignment horizontal="center"/>
      <protection locked="0"/>
    </xf>
    <xf numFmtId="4" fontId="0" fillId="0" borderId="58" xfId="0" applyNumberFormat="1" applyFill="1" applyBorder="1" applyAlignment="1" applyProtection="1">
      <alignment horizontal="center"/>
      <protection locked="0"/>
    </xf>
    <xf numFmtId="4" fontId="0" fillId="0" borderId="50" xfId="0" applyNumberFormat="1" applyFill="1" applyBorder="1" applyAlignment="1" applyProtection="1">
      <alignment horizontal="center"/>
      <protection locked="0"/>
    </xf>
    <xf numFmtId="4" fontId="7" fillId="0" borderId="31" xfId="0" applyNumberFormat="1" applyFont="1" applyFill="1" applyBorder="1" applyAlignment="1" applyProtection="1">
      <alignment horizontal="center"/>
      <protection locked="0"/>
    </xf>
    <xf numFmtId="49" fontId="1" fillId="0" borderId="12" xfId="6" applyNumberFormat="1" applyFill="1" applyBorder="1" applyProtection="1">
      <alignment horizontal="center" vertical="center" wrapText="1" shrinkToFit="1"/>
    </xf>
    <xf numFmtId="4" fontId="1" fillId="0" borderId="20" xfId="9" applyNumberFormat="1" applyFont="1" applyFill="1" applyBorder="1" applyAlignment="1" applyProtection="1">
      <alignment horizontal="center" shrinkToFit="1"/>
    </xf>
    <xf numFmtId="4" fontId="1" fillId="0" borderId="23" xfId="9" applyNumberFormat="1" applyFont="1" applyFill="1" applyBorder="1" applyAlignment="1" applyProtection="1">
      <alignment horizontal="center" shrinkToFit="1"/>
    </xf>
    <xf numFmtId="4" fontId="4" fillId="0" borderId="54" xfId="9" applyNumberFormat="1" applyFont="1" applyFill="1" applyBorder="1" applyAlignment="1" applyProtection="1">
      <alignment horizontal="center" shrinkToFit="1"/>
    </xf>
    <xf numFmtId="0" fontId="1" fillId="0" borderId="1" xfId="10" applyNumberFormat="1" applyFill="1" applyProtection="1">
      <alignment vertical="top"/>
    </xf>
    <xf numFmtId="4" fontId="4" fillId="0" borderId="1" xfId="9" applyNumberFormat="1" applyFont="1" applyFill="1" applyBorder="1" applyAlignment="1" applyProtection="1">
      <alignment horizontal="center" shrinkToFit="1"/>
    </xf>
    <xf numFmtId="49" fontId="0" fillId="0" borderId="25" xfId="0" applyNumberFormat="1" applyFont="1" applyFill="1" applyBorder="1" applyAlignment="1" applyProtection="1">
      <alignment horizontal="right"/>
      <protection locked="0"/>
    </xf>
    <xf numFmtId="4" fontId="16" fillId="0" borderId="49" xfId="0" applyNumberFormat="1" applyFont="1" applyFill="1" applyBorder="1" applyAlignment="1" applyProtection="1">
      <alignment horizontal="center"/>
      <protection locked="0"/>
    </xf>
    <xf numFmtId="0" fontId="13" fillId="0" borderId="13" xfId="0" applyFont="1" applyFill="1" applyBorder="1" applyProtection="1">
      <protection locked="0"/>
    </xf>
    <xf numFmtId="4" fontId="14" fillId="0" borderId="15" xfId="9" applyNumberFormat="1" applyFont="1" applyFill="1" applyBorder="1" applyAlignment="1" applyProtection="1">
      <alignment horizontal="center" shrinkToFit="1"/>
    </xf>
    <xf numFmtId="0" fontId="0" fillId="0" borderId="13" xfId="0" applyFont="1" applyFill="1" applyBorder="1" applyProtection="1">
      <protection locked="0"/>
    </xf>
    <xf numFmtId="4" fontId="1" fillId="0" borderId="4" xfId="9" applyNumberFormat="1" applyFont="1" applyFill="1" applyBorder="1" applyAlignment="1" applyProtection="1">
      <alignment horizontal="center" shrinkToFit="1"/>
    </xf>
    <xf numFmtId="4" fontId="1" fillId="0" borderId="15" xfId="9" applyNumberFormat="1" applyFont="1" applyFill="1" applyBorder="1" applyAlignment="1" applyProtection="1">
      <alignment horizontal="center" shrinkToFit="1"/>
    </xf>
    <xf numFmtId="4" fontId="1" fillId="0" borderId="8" xfId="9" applyNumberFormat="1" applyFont="1" applyFill="1" applyBorder="1" applyAlignment="1" applyProtection="1">
      <alignment horizontal="center" shrinkToFit="1"/>
    </xf>
    <xf numFmtId="4" fontId="20" fillId="0" borderId="8" xfId="0" applyNumberFormat="1" applyFont="1" applyFill="1" applyBorder="1" applyAlignment="1" applyProtection="1">
      <alignment horizontal="center"/>
      <protection locked="0"/>
    </xf>
    <xf numFmtId="0" fontId="2" fillId="0" borderId="1" xfId="3" applyNumberFormat="1" applyFill="1" applyAlignment="1" applyProtection="1">
      <alignment horizontal="center" wrapText="1"/>
    </xf>
  </cellXfs>
  <cellStyles count="36">
    <cellStyle name="br" xfId="13"/>
    <cellStyle name="br 2" xfId="28"/>
    <cellStyle name="col" xfId="12"/>
    <cellStyle name="col 2" xfId="27"/>
    <cellStyle name="style0" xfId="14"/>
    <cellStyle name="style0 2" xfId="29"/>
    <cellStyle name="td" xfId="15"/>
    <cellStyle name="td 2" xfId="30"/>
    <cellStyle name="tr" xfId="11"/>
    <cellStyle name="tr 2" xfId="26"/>
    <cellStyle name="xl21" xfId="16"/>
    <cellStyle name="xl22" xfId="17"/>
    <cellStyle name="xl23" xfId="1"/>
    <cellStyle name="xl24" xfId="2"/>
    <cellStyle name="xl25" xfId="3"/>
    <cellStyle name="xl26" xfId="4"/>
    <cellStyle name="xl27" xfId="5"/>
    <cellStyle name="xl28" xfId="6"/>
    <cellStyle name="xl29" xfId="7"/>
    <cellStyle name="xl30" xfId="18"/>
    <cellStyle name="xl31" xfId="19"/>
    <cellStyle name="xl32" xfId="10"/>
    <cellStyle name="xl33" xfId="20"/>
    <cellStyle name="xl34" xfId="21"/>
    <cellStyle name="xl35" xfId="22"/>
    <cellStyle name="xl36" xfId="8"/>
    <cellStyle name="xl37" xfId="9"/>
    <cellStyle name="xl38" xfId="23"/>
    <cellStyle name="xl39" xfId="24"/>
    <cellStyle name="Обычный" xfId="0" builtinId="0"/>
    <cellStyle name="Обычный 2" xfId="25"/>
    <cellStyle name="Обычный 3" xfId="31"/>
    <cellStyle name="Обычный 4" xfId="32"/>
    <cellStyle name="Обычный 5" xfId="33"/>
    <cellStyle name="Обычный 6" xfId="34"/>
    <cellStyle name="Обычный 7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52"/>
  <sheetViews>
    <sheetView showGridLines="0" showZeros="0" tabSelected="1" workbookViewId="0">
      <selection sqref="A1:N3"/>
    </sheetView>
  </sheetViews>
  <sheetFormatPr defaultRowHeight="15" x14ac:dyDescent="0.25"/>
  <cols>
    <col min="1" max="1" width="13.42578125" style="1" customWidth="1"/>
    <col min="2" max="2" width="52.85546875" style="1" customWidth="1"/>
    <col min="3" max="3" width="16.7109375" style="21" customWidth="1"/>
    <col min="4" max="8" width="9.140625" style="21" hidden="1"/>
    <col min="9" max="9" width="15" style="21" bestFit="1" customWidth="1"/>
    <col min="10" max="10" width="17.7109375" style="21" customWidth="1"/>
    <col min="11" max="11" width="16" style="1" customWidth="1"/>
    <col min="12" max="12" width="18.140625" style="1" customWidth="1"/>
    <col min="13" max="13" width="18.42578125" style="21" customWidth="1"/>
    <col min="14" max="14" width="17.5703125" style="21" customWidth="1"/>
    <col min="15" max="16384" width="9.140625" style="1"/>
  </cols>
  <sheetData>
    <row r="1" spans="1:14" ht="14.25" customHeight="1" x14ac:dyDescent="0.25">
      <c r="A1" s="206" t="s">
        <v>156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12.75" customHeight="1" x14ac:dyDescent="0.2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ht="38.25" customHeight="1" x14ac:dyDescent="0.2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4" ht="38.25" customHeight="1" x14ac:dyDescent="0.25">
      <c r="A4" s="136"/>
      <c r="B4" s="136"/>
      <c r="C4" s="186"/>
      <c r="D4" s="186"/>
      <c r="E4" s="186"/>
      <c r="F4" s="186"/>
      <c r="G4" s="186"/>
      <c r="H4" s="186"/>
      <c r="I4" s="186"/>
      <c r="J4" s="186"/>
      <c r="K4" s="136"/>
      <c r="L4" s="136"/>
      <c r="M4" s="186"/>
      <c r="N4" s="186"/>
    </row>
    <row r="5" spans="1:14" ht="81.75" customHeight="1" thickBot="1" x14ac:dyDescent="0.3">
      <c r="A5" s="23" t="s">
        <v>3</v>
      </c>
      <c r="B5" s="24" t="s">
        <v>0</v>
      </c>
      <c r="C5" s="191" t="s">
        <v>140</v>
      </c>
      <c r="D5" s="25"/>
      <c r="E5" s="22"/>
      <c r="F5" s="22"/>
      <c r="G5" s="22"/>
      <c r="H5" s="22"/>
      <c r="I5" s="26" t="s">
        <v>142</v>
      </c>
      <c r="J5" s="26" t="s">
        <v>125</v>
      </c>
      <c r="K5" s="26" t="s">
        <v>143</v>
      </c>
      <c r="L5" s="26" t="s">
        <v>144</v>
      </c>
      <c r="M5" s="26" t="s">
        <v>134</v>
      </c>
      <c r="N5" s="26" t="s">
        <v>145</v>
      </c>
    </row>
    <row r="6" spans="1:14" ht="16.5" thickBot="1" x14ac:dyDescent="0.3">
      <c r="A6" s="27">
        <v>1000000000</v>
      </c>
      <c r="B6" s="28" t="s">
        <v>4</v>
      </c>
      <c r="C6" s="29">
        <f t="shared" ref="C6:I6" si="0">C7+C16+C22+C27+C31+C35+C38+C46+C52+C55+C59+C97</f>
        <v>861902303.71000004</v>
      </c>
      <c r="D6" s="29">
        <f t="shared" si="0"/>
        <v>0</v>
      </c>
      <c r="E6" s="29">
        <f t="shared" si="0"/>
        <v>0</v>
      </c>
      <c r="F6" s="29">
        <f t="shared" si="0"/>
        <v>0</v>
      </c>
      <c r="G6" s="29">
        <f t="shared" si="0"/>
        <v>0</v>
      </c>
      <c r="H6" s="29">
        <f t="shared" si="0"/>
        <v>0</v>
      </c>
      <c r="I6" s="29">
        <f t="shared" si="0"/>
        <v>990111416.14000022</v>
      </c>
      <c r="J6" s="30">
        <f>J7+J16+J22+J27+J31+J35+J38+J46+J52+J55+J59+J97</f>
        <v>1076956500</v>
      </c>
      <c r="K6" s="30">
        <f>J6-I6</f>
        <v>86845083.859999776</v>
      </c>
      <c r="L6" s="30">
        <f>J6-C6</f>
        <v>215054196.28999996</v>
      </c>
      <c r="M6" s="30">
        <f>M7+M16+M22+M27+M31+M35+M38+M46+M52+M55+M59+M97</f>
        <v>1149520601</v>
      </c>
      <c r="N6" s="30">
        <f>N7+N16+N22+N27+N31+N35+N38+N46+N52+N55+N59+N97</f>
        <v>1216426211</v>
      </c>
    </row>
    <row r="7" spans="1:14" ht="15.75" x14ac:dyDescent="0.25">
      <c r="A7" s="31">
        <v>1010000000</v>
      </c>
      <c r="B7" s="32" t="s">
        <v>5</v>
      </c>
      <c r="C7" s="11">
        <f>C8</f>
        <v>575054516.3900001</v>
      </c>
      <c r="D7" s="33"/>
      <c r="E7" s="34"/>
      <c r="F7" s="34"/>
      <c r="G7" s="34"/>
      <c r="H7" s="34"/>
      <c r="I7" s="7">
        <f>I8</f>
        <v>809521662.98000014</v>
      </c>
      <c r="J7" s="7">
        <f>J8</f>
        <v>915116000</v>
      </c>
      <c r="K7" s="7">
        <f>J7-I7</f>
        <v>105594337.01999986</v>
      </c>
      <c r="L7" s="35">
        <f>J7-C7</f>
        <v>340061483.6099999</v>
      </c>
      <c r="M7" s="7">
        <f t="shared" ref="M7:N7" si="1">M8</f>
        <v>981935101</v>
      </c>
      <c r="N7" s="163">
        <f t="shared" si="1"/>
        <v>1047720441</v>
      </c>
    </row>
    <row r="8" spans="1:14" ht="15.75" x14ac:dyDescent="0.25">
      <c r="A8" s="36">
        <v>1010200001</v>
      </c>
      <c r="B8" s="37" t="s">
        <v>6</v>
      </c>
      <c r="C8" s="38">
        <f>C9+C10+C11+C12+C13</f>
        <v>575054516.3900001</v>
      </c>
      <c r="D8" s="38">
        <f t="shared" ref="D8:H8" si="2">D9+D10+D11+D12</f>
        <v>0</v>
      </c>
      <c r="E8" s="38">
        <f t="shared" si="2"/>
        <v>0</v>
      </c>
      <c r="F8" s="38">
        <f t="shared" si="2"/>
        <v>0</v>
      </c>
      <c r="G8" s="38">
        <f t="shared" si="2"/>
        <v>0</v>
      </c>
      <c r="H8" s="38">
        <f t="shared" si="2"/>
        <v>0</v>
      </c>
      <c r="I8" s="38">
        <f>I9+I10+I11+I12+I13+I14+I15</f>
        <v>809521662.98000014</v>
      </c>
      <c r="J8" s="39">
        <f>J9+J10+J11+J12+J13+J14+J15</f>
        <v>915116000</v>
      </c>
      <c r="K8" s="39">
        <f>J8-I8</f>
        <v>105594337.01999986</v>
      </c>
      <c r="L8" s="40">
        <f t="shared" ref="L8:L79" si="3">J8-C8</f>
        <v>340061483.6099999</v>
      </c>
      <c r="M8" s="39">
        <f>M9+M10+M11+M12+M13+M14+M15</f>
        <v>981935101</v>
      </c>
      <c r="N8" s="190">
        <f>N9+N10+N11+N12+N13+N14+N15</f>
        <v>1047720441</v>
      </c>
    </row>
    <row r="9" spans="1:14" ht="63.75" x14ac:dyDescent="0.25">
      <c r="A9" s="41">
        <v>1010201001</v>
      </c>
      <c r="B9" s="42" t="s">
        <v>7</v>
      </c>
      <c r="C9" s="43">
        <v>559966812.45000005</v>
      </c>
      <c r="D9" s="44"/>
      <c r="E9" s="45"/>
      <c r="F9" s="45"/>
      <c r="G9" s="45"/>
      <c r="H9" s="45"/>
      <c r="I9" s="8">
        <v>779216710.34000003</v>
      </c>
      <c r="J9" s="8">
        <v>891016000</v>
      </c>
      <c r="K9" s="46">
        <f>J9-I9</f>
        <v>111799289.65999997</v>
      </c>
      <c r="L9" s="47">
        <f t="shared" si="3"/>
        <v>331049187.54999995</v>
      </c>
      <c r="M9" s="187">
        <v>954385101</v>
      </c>
      <c r="N9" s="144">
        <v>1024070441</v>
      </c>
    </row>
    <row r="10" spans="1:14" ht="102" x14ac:dyDescent="0.25">
      <c r="A10" s="41">
        <v>1010202001</v>
      </c>
      <c r="B10" s="42" t="s">
        <v>8</v>
      </c>
      <c r="C10" s="43">
        <v>1169353.27</v>
      </c>
      <c r="D10" s="44"/>
      <c r="E10" s="45"/>
      <c r="F10" s="45"/>
      <c r="G10" s="45"/>
      <c r="H10" s="45"/>
      <c r="I10" s="8">
        <v>1340680.83</v>
      </c>
      <c r="J10" s="8">
        <v>1400000</v>
      </c>
      <c r="K10" s="46">
        <f t="shared" ref="K10:K15" si="4">J10-I10</f>
        <v>59319.169999999925</v>
      </c>
      <c r="L10" s="47">
        <f t="shared" si="3"/>
        <v>230646.72999999998</v>
      </c>
      <c r="M10" s="187">
        <v>1500000</v>
      </c>
      <c r="N10" s="144">
        <v>1700000</v>
      </c>
    </row>
    <row r="11" spans="1:14" ht="38.25" x14ac:dyDescent="0.25">
      <c r="A11" s="48">
        <v>1010203001</v>
      </c>
      <c r="B11" s="49" t="s">
        <v>9</v>
      </c>
      <c r="C11" s="9">
        <v>10772987.199999999</v>
      </c>
      <c r="D11" s="44"/>
      <c r="E11" s="45"/>
      <c r="F11" s="45"/>
      <c r="G11" s="45"/>
      <c r="H11" s="45"/>
      <c r="I11" s="20">
        <v>12016431.33</v>
      </c>
      <c r="J11" s="20">
        <v>5500000</v>
      </c>
      <c r="K11" s="46">
        <f t="shared" si="4"/>
        <v>-6516431.3300000001</v>
      </c>
      <c r="L11" s="51">
        <f t="shared" si="3"/>
        <v>-5272987.1999999993</v>
      </c>
      <c r="M11" s="188">
        <v>6000000</v>
      </c>
      <c r="N11" s="143">
        <v>650000</v>
      </c>
    </row>
    <row r="12" spans="1:14" ht="76.5" x14ac:dyDescent="0.25">
      <c r="A12" s="41">
        <v>1010204001</v>
      </c>
      <c r="B12" s="52" t="s">
        <v>10</v>
      </c>
      <c r="C12" s="53">
        <v>57237.49</v>
      </c>
      <c r="D12" s="54"/>
      <c r="E12" s="55"/>
      <c r="F12" s="55"/>
      <c r="G12" s="55"/>
      <c r="H12" s="55"/>
      <c r="I12" s="8">
        <v>203485.69</v>
      </c>
      <c r="J12" s="8">
        <v>200000</v>
      </c>
      <c r="K12" s="46">
        <f>J12-I12</f>
        <v>-3485.6900000000023</v>
      </c>
      <c r="L12" s="47">
        <f t="shared" si="3"/>
        <v>142762.51</v>
      </c>
      <c r="M12" s="8">
        <v>250000</v>
      </c>
      <c r="N12" s="144">
        <v>300000</v>
      </c>
    </row>
    <row r="13" spans="1:14" ht="42.75" customHeight="1" x14ac:dyDescent="0.25">
      <c r="A13" s="89">
        <v>1010208001</v>
      </c>
      <c r="B13" s="52" t="s">
        <v>128</v>
      </c>
      <c r="C13" s="53">
        <v>3088125.98</v>
      </c>
      <c r="D13" s="54"/>
      <c r="E13" s="55"/>
      <c r="F13" s="55"/>
      <c r="G13" s="55"/>
      <c r="H13" s="55"/>
      <c r="I13" s="8">
        <v>4692020.5199999996</v>
      </c>
      <c r="J13" s="8">
        <v>4500000</v>
      </c>
      <c r="K13" s="46">
        <f t="shared" si="4"/>
        <v>-192020.51999999955</v>
      </c>
      <c r="L13" s="47">
        <f t="shared" si="3"/>
        <v>1411874.02</v>
      </c>
      <c r="M13" s="8">
        <v>5000000</v>
      </c>
      <c r="N13" s="8">
        <v>5500000</v>
      </c>
    </row>
    <row r="14" spans="1:14" ht="60" customHeight="1" x14ac:dyDescent="0.25">
      <c r="A14" s="89">
        <v>1010213001</v>
      </c>
      <c r="B14" s="52" t="s">
        <v>153</v>
      </c>
      <c r="C14" s="53"/>
      <c r="D14" s="54"/>
      <c r="E14" s="55"/>
      <c r="F14" s="55"/>
      <c r="G14" s="55"/>
      <c r="H14" s="55"/>
      <c r="I14" s="8">
        <v>2358534.7799999998</v>
      </c>
      <c r="J14" s="8">
        <v>2500000</v>
      </c>
      <c r="K14" s="46">
        <f t="shared" si="4"/>
        <v>141465.2200000002</v>
      </c>
      <c r="L14" s="47">
        <f t="shared" ref="L14:L15" si="5">J14-C14</f>
        <v>2500000</v>
      </c>
      <c r="M14" s="8">
        <v>2800000</v>
      </c>
      <c r="N14" s="8">
        <v>3000000</v>
      </c>
    </row>
    <row r="15" spans="1:14" ht="61.5" customHeight="1" thickBot="1" x14ac:dyDescent="0.3">
      <c r="A15" s="90">
        <v>1010214001</v>
      </c>
      <c r="B15" s="91" t="s">
        <v>152</v>
      </c>
      <c r="C15" s="92"/>
      <c r="D15" s="44"/>
      <c r="E15" s="45"/>
      <c r="F15" s="45"/>
      <c r="G15" s="45"/>
      <c r="H15" s="45"/>
      <c r="I15" s="162">
        <v>9693799.4900000002</v>
      </c>
      <c r="J15" s="149">
        <v>10000000</v>
      </c>
      <c r="K15" s="46">
        <f t="shared" si="4"/>
        <v>306200.50999999978</v>
      </c>
      <c r="L15" s="47">
        <f t="shared" si="5"/>
        <v>10000000</v>
      </c>
      <c r="M15" s="162">
        <v>12000000</v>
      </c>
      <c r="N15" s="189">
        <v>12500000</v>
      </c>
    </row>
    <row r="16" spans="1:14" ht="38.25" x14ac:dyDescent="0.25">
      <c r="A16" s="60">
        <v>1030000000</v>
      </c>
      <c r="B16" s="32" t="s">
        <v>11</v>
      </c>
      <c r="C16" s="11">
        <f>C17</f>
        <v>18638898.5</v>
      </c>
      <c r="D16" s="33"/>
      <c r="E16" s="34"/>
      <c r="F16" s="34"/>
      <c r="G16" s="34"/>
      <c r="H16" s="34"/>
      <c r="I16" s="61">
        <f>I17</f>
        <v>20911005.32</v>
      </c>
      <c r="J16" s="7">
        <f>J17</f>
        <v>20350000</v>
      </c>
      <c r="K16" s="7">
        <f>J16-I16</f>
        <v>-561005.3200000003</v>
      </c>
      <c r="L16" s="35">
        <f t="shared" si="3"/>
        <v>1711101.5</v>
      </c>
      <c r="M16" s="7">
        <f>M17</f>
        <v>23585000</v>
      </c>
      <c r="N16" s="163">
        <f>N17</f>
        <v>24550000</v>
      </c>
    </row>
    <row r="17" spans="1:14" ht="25.5" x14ac:dyDescent="0.25">
      <c r="A17" s="41">
        <v>1030200001</v>
      </c>
      <c r="B17" s="42" t="s">
        <v>12</v>
      </c>
      <c r="C17" s="43">
        <f>C18+C19+C20+C21</f>
        <v>18638898.5</v>
      </c>
      <c r="D17" s="44"/>
      <c r="E17" s="45"/>
      <c r="F17" s="45"/>
      <c r="G17" s="45"/>
      <c r="H17" s="45"/>
      <c r="I17" s="62">
        <f>SUM(I18:I21)</f>
        <v>20911005.32</v>
      </c>
      <c r="J17" s="62">
        <f>SUM(J18:J21)</f>
        <v>20350000</v>
      </c>
      <c r="K17" s="8">
        <f>J17-I17</f>
        <v>-561005.3200000003</v>
      </c>
      <c r="L17" s="47">
        <f t="shared" si="3"/>
        <v>1711101.5</v>
      </c>
      <c r="M17" s="8">
        <f>SUM(M18:M21)</f>
        <v>23585000</v>
      </c>
      <c r="N17" s="144">
        <f>SUM(N18:N21)</f>
        <v>24550000</v>
      </c>
    </row>
    <row r="18" spans="1:14" ht="76.5" x14ac:dyDescent="0.25">
      <c r="A18" s="41">
        <v>1030223001</v>
      </c>
      <c r="B18" s="42" t="s">
        <v>13</v>
      </c>
      <c r="C18" s="43">
        <v>9343811.0399999991</v>
      </c>
      <c r="D18" s="44"/>
      <c r="E18" s="45"/>
      <c r="F18" s="45"/>
      <c r="G18" s="45"/>
      <c r="H18" s="45"/>
      <c r="I18" s="62">
        <v>10835131.699999999</v>
      </c>
      <c r="J18" s="8">
        <v>9585000</v>
      </c>
      <c r="K18" s="8">
        <f t="shared" ref="K18:K21" si="6">J18-I18</f>
        <v>-1250131.6999999993</v>
      </c>
      <c r="L18" s="47">
        <f t="shared" si="3"/>
        <v>241188.96000000089</v>
      </c>
      <c r="M18" s="8">
        <v>10500000</v>
      </c>
      <c r="N18" s="144">
        <v>10950000</v>
      </c>
    </row>
    <row r="19" spans="1:14" ht="89.25" x14ac:dyDescent="0.25">
      <c r="A19" s="41">
        <v>1030224001</v>
      </c>
      <c r="B19" s="42" t="s">
        <v>14</v>
      </c>
      <c r="C19" s="43">
        <v>50471.07</v>
      </c>
      <c r="D19" s="44"/>
      <c r="E19" s="45"/>
      <c r="F19" s="45"/>
      <c r="G19" s="45"/>
      <c r="H19" s="45"/>
      <c r="I19" s="62">
        <v>56590.84</v>
      </c>
      <c r="J19" s="8">
        <v>65000</v>
      </c>
      <c r="K19" s="8">
        <f t="shared" si="6"/>
        <v>8409.1600000000035</v>
      </c>
      <c r="L19" s="47">
        <f t="shared" si="3"/>
        <v>14528.93</v>
      </c>
      <c r="M19" s="8">
        <v>80000</v>
      </c>
      <c r="N19" s="144">
        <v>85000</v>
      </c>
    </row>
    <row r="20" spans="1:14" ht="76.5" x14ac:dyDescent="0.25">
      <c r="A20" s="41">
        <v>1030225001</v>
      </c>
      <c r="B20" s="42" t="s">
        <v>15</v>
      </c>
      <c r="C20" s="43">
        <v>10316622.640000001</v>
      </c>
      <c r="D20" s="44"/>
      <c r="E20" s="45"/>
      <c r="F20" s="45"/>
      <c r="G20" s="45"/>
      <c r="H20" s="45"/>
      <c r="I20" s="62">
        <v>11198954.130000001</v>
      </c>
      <c r="J20" s="8">
        <v>12000000</v>
      </c>
      <c r="K20" s="8">
        <f t="shared" si="6"/>
        <v>801045.86999999918</v>
      </c>
      <c r="L20" s="47">
        <f t="shared" si="3"/>
        <v>1683377.3599999994</v>
      </c>
      <c r="M20" s="8">
        <v>14405000</v>
      </c>
      <c r="N20" s="144">
        <v>14915000</v>
      </c>
    </row>
    <row r="21" spans="1:14" ht="77.25" thickBot="1" x14ac:dyDescent="0.3">
      <c r="A21" s="63">
        <v>1030226001</v>
      </c>
      <c r="B21" s="64" t="s">
        <v>16</v>
      </c>
      <c r="C21" s="65">
        <v>-1072006.25</v>
      </c>
      <c r="D21" s="56"/>
      <c r="E21" s="57"/>
      <c r="F21" s="57"/>
      <c r="G21" s="57"/>
      <c r="H21" s="57"/>
      <c r="I21" s="66">
        <v>-1179671.3500000001</v>
      </c>
      <c r="J21" s="10">
        <v>-1300000</v>
      </c>
      <c r="K21" s="10">
        <f t="shared" si="6"/>
        <v>-120328.64999999991</v>
      </c>
      <c r="L21" s="59">
        <f t="shared" si="3"/>
        <v>-227993.75</v>
      </c>
      <c r="M21" s="10">
        <v>-1400000</v>
      </c>
      <c r="N21" s="142">
        <v>-1400000</v>
      </c>
    </row>
    <row r="22" spans="1:14" ht="15.75" x14ac:dyDescent="0.25">
      <c r="A22" s="60">
        <v>1050000000</v>
      </c>
      <c r="B22" s="32" t="s">
        <v>17</v>
      </c>
      <c r="C22" s="11">
        <f>SUM(C23:C26)</f>
        <v>137604956.24000001</v>
      </c>
      <c r="D22" s="11">
        <f t="shared" ref="D22:H22" si="7">D24+D25+D26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11">
        <f t="shared" si="7"/>
        <v>0</v>
      </c>
      <c r="I22" s="11">
        <f>I24+I25+I26+I23</f>
        <v>7422862.6299999999</v>
      </c>
      <c r="J22" s="67">
        <f>J24+J25+J26+J23</f>
        <v>17950000</v>
      </c>
      <c r="K22" s="68">
        <f>J22-I22</f>
        <v>10527137.370000001</v>
      </c>
      <c r="L22" s="69">
        <f t="shared" si="3"/>
        <v>-119654956.24000001</v>
      </c>
      <c r="M22" s="67">
        <f>M24+M25+M26+M23</f>
        <v>18260000</v>
      </c>
      <c r="N22" s="164">
        <f>N24+N25+N26+N23</f>
        <v>18260000</v>
      </c>
    </row>
    <row r="23" spans="1:14" ht="25.5" x14ac:dyDescent="0.25">
      <c r="A23" s="70">
        <v>1050100000</v>
      </c>
      <c r="B23" s="71" t="s">
        <v>129</v>
      </c>
      <c r="C23" s="12">
        <v>117599741.17</v>
      </c>
      <c r="D23" s="72"/>
      <c r="E23" s="73"/>
      <c r="F23" s="73"/>
      <c r="G23" s="73"/>
      <c r="H23" s="73"/>
      <c r="I23" s="180">
        <v>4000752.09</v>
      </c>
      <c r="J23" s="74">
        <v>4000000</v>
      </c>
      <c r="K23" s="75">
        <f>J23-I23</f>
        <v>-752.08999999985099</v>
      </c>
      <c r="L23" s="76">
        <f t="shared" si="3"/>
        <v>-113599741.17</v>
      </c>
      <c r="M23" s="74">
        <v>4100000</v>
      </c>
      <c r="N23" s="147">
        <v>4100000</v>
      </c>
    </row>
    <row r="24" spans="1:14" ht="25.5" x14ac:dyDescent="0.25">
      <c r="A24" s="41">
        <v>1050200002</v>
      </c>
      <c r="B24" s="42" t="s">
        <v>18</v>
      </c>
      <c r="C24" s="43">
        <v>36169.980000000003</v>
      </c>
      <c r="D24" s="44"/>
      <c r="E24" s="45"/>
      <c r="F24" s="45"/>
      <c r="G24" s="45"/>
      <c r="H24" s="45"/>
      <c r="I24" s="62">
        <v>-491556.98</v>
      </c>
      <c r="J24" s="8">
        <v>0</v>
      </c>
      <c r="K24" s="8">
        <f>J24-I24</f>
        <v>491556.98</v>
      </c>
      <c r="L24" s="47">
        <f t="shared" si="3"/>
        <v>-36169.980000000003</v>
      </c>
      <c r="M24" s="8">
        <v>0</v>
      </c>
      <c r="N24" s="144"/>
    </row>
    <row r="25" spans="1:14" ht="15.75" x14ac:dyDescent="0.25">
      <c r="A25" s="41">
        <v>1050300001</v>
      </c>
      <c r="B25" s="42" t="s">
        <v>19</v>
      </c>
      <c r="C25" s="43">
        <v>253448.68</v>
      </c>
      <c r="D25" s="44"/>
      <c r="E25" s="45"/>
      <c r="F25" s="45"/>
      <c r="G25" s="45"/>
      <c r="H25" s="45"/>
      <c r="I25" s="62">
        <v>59816.55</v>
      </c>
      <c r="J25" s="8">
        <v>150000</v>
      </c>
      <c r="K25" s="8">
        <f t="shared" ref="K25:K26" si="8">J25-I25</f>
        <v>90183.45</v>
      </c>
      <c r="L25" s="47">
        <f t="shared" si="3"/>
        <v>-103448.68</v>
      </c>
      <c r="M25" s="8">
        <v>160000</v>
      </c>
      <c r="N25" s="144">
        <v>160000</v>
      </c>
    </row>
    <row r="26" spans="1:14" ht="26.25" thickBot="1" x14ac:dyDescent="0.3">
      <c r="A26" s="63">
        <v>1050400002</v>
      </c>
      <c r="B26" s="64" t="s">
        <v>20</v>
      </c>
      <c r="C26" s="65">
        <v>19715596.41</v>
      </c>
      <c r="D26" s="56"/>
      <c r="E26" s="57"/>
      <c r="F26" s="57"/>
      <c r="G26" s="57"/>
      <c r="H26" s="57"/>
      <c r="I26" s="66">
        <v>3853850.97</v>
      </c>
      <c r="J26" s="10">
        <v>13800000</v>
      </c>
      <c r="K26" s="10">
        <f t="shared" si="8"/>
        <v>9946149.0299999993</v>
      </c>
      <c r="L26" s="59">
        <f t="shared" si="3"/>
        <v>-5915596.4100000001</v>
      </c>
      <c r="M26" s="10">
        <v>14000000</v>
      </c>
      <c r="N26" s="142">
        <v>14000000</v>
      </c>
    </row>
    <row r="27" spans="1:14" ht="15.75" x14ac:dyDescent="0.25">
      <c r="A27" s="31">
        <v>1060000000</v>
      </c>
      <c r="B27" s="77" t="s">
        <v>21</v>
      </c>
      <c r="C27" s="78">
        <f>C28+C29+C30</f>
        <v>67309570.769999996</v>
      </c>
      <c r="D27" s="79"/>
      <c r="E27" s="80"/>
      <c r="F27" s="80"/>
      <c r="G27" s="80"/>
      <c r="H27" s="80"/>
      <c r="I27" s="67">
        <f>SUM(I28:I30)</f>
        <v>75667697.74000001</v>
      </c>
      <c r="J27" s="67">
        <f>J28+J29+J30</f>
        <v>70000000</v>
      </c>
      <c r="K27" s="67">
        <f>J27-I27</f>
        <v>-5667697.7400000095</v>
      </c>
      <c r="L27" s="35">
        <f t="shared" si="3"/>
        <v>2690429.2300000042</v>
      </c>
      <c r="M27" s="67">
        <f t="shared" ref="M27:N27" si="9">M28+M29+M30</f>
        <v>72000000</v>
      </c>
      <c r="N27" s="164">
        <f t="shared" si="9"/>
        <v>72000000</v>
      </c>
    </row>
    <row r="28" spans="1:14" ht="38.25" x14ac:dyDescent="0.25">
      <c r="A28" s="41">
        <v>1060102004</v>
      </c>
      <c r="B28" s="81" t="s">
        <v>22</v>
      </c>
      <c r="C28" s="82">
        <v>39940575.57</v>
      </c>
      <c r="D28" s="44"/>
      <c r="E28" s="45"/>
      <c r="F28" s="45"/>
      <c r="G28" s="45"/>
      <c r="H28" s="45"/>
      <c r="I28" s="8">
        <v>46242582.490000002</v>
      </c>
      <c r="J28" s="8">
        <v>42000000</v>
      </c>
      <c r="K28" s="8">
        <f>J28-I28</f>
        <v>-4242582.4900000021</v>
      </c>
      <c r="L28" s="47">
        <f t="shared" si="3"/>
        <v>2059424.4299999997</v>
      </c>
      <c r="M28" s="8">
        <v>44000000</v>
      </c>
      <c r="N28" s="144">
        <v>44000000</v>
      </c>
    </row>
    <row r="29" spans="1:14" ht="25.5" x14ac:dyDescent="0.25">
      <c r="A29" s="41">
        <v>1060603204</v>
      </c>
      <c r="B29" s="81" t="s">
        <v>23</v>
      </c>
      <c r="C29" s="82">
        <v>16829758.699999999</v>
      </c>
      <c r="D29" s="44"/>
      <c r="E29" s="45"/>
      <c r="F29" s="45"/>
      <c r="G29" s="45"/>
      <c r="H29" s="45"/>
      <c r="I29" s="8">
        <v>18969604.879999999</v>
      </c>
      <c r="J29" s="8">
        <v>16000000</v>
      </c>
      <c r="K29" s="8">
        <f t="shared" ref="K29:K30" si="10">J29-I29</f>
        <v>-2969604.879999999</v>
      </c>
      <c r="L29" s="47">
        <f t="shared" si="3"/>
        <v>-829758.69999999925</v>
      </c>
      <c r="M29" s="8">
        <v>16000000</v>
      </c>
      <c r="N29" s="144">
        <v>16000000</v>
      </c>
    </row>
    <row r="30" spans="1:14" ht="39" thickBot="1" x14ac:dyDescent="0.3">
      <c r="A30" s="63">
        <v>1060604204</v>
      </c>
      <c r="B30" s="83" t="s">
        <v>24</v>
      </c>
      <c r="C30" s="84">
        <v>10539236.5</v>
      </c>
      <c r="D30" s="56"/>
      <c r="E30" s="57"/>
      <c r="F30" s="57"/>
      <c r="G30" s="57"/>
      <c r="H30" s="57"/>
      <c r="I30" s="10">
        <v>10455510.369999999</v>
      </c>
      <c r="J30" s="10">
        <v>12000000</v>
      </c>
      <c r="K30" s="10">
        <f t="shared" si="10"/>
        <v>1544489.6300000008</v>
      </c>
      <c r="L30" s="59">
        <f t="shared" si="3"/>
        <v>1460763.5</v>
      </c>
      <c r="M30" s="10">
        <v>12000000</v>
      </c>
      <c r="N30" s="142">
        <v>12000000</v>
      </c>
    </row>
    <row r="31" spans="1:14" ht="15.75" x14ac:dyDescent="0.25">
      <c r="A31" s="31">
        <v>1080000000</v>
      </c>
      <c r="B31" s="32" t="s">
        <v>25</v>
      </c>
      <c r="C31" s="11">
        <f>C32+C33+C34</f>
        <v>7642576.3300000001</v>
      </c>
      <c r="D31" s="79"/>
      <c r="E31" s="80"/>
      <c r="F31" s="80"/>
      <c r="G31" s="80"/>
      <c r="H31" s="80"/>
      <c r="I31" s="67">
        <f>SUM(I32:I33)</f>
        <v>8075166.5499999998</v>
      </c>
      <c r="J31" s="67">
        <f>J32+J33+J34</f>
        <v>8300000</v>
      </c>
      <c r="K31" s="67">
        <f>J31-I31</f>
        <v>224833.45000000019</v>
      </c>
      <c r="L31" s="35">
        <f t="shared" si="3"/>
        <v>657423.66999999993</v>
      </c>
      <c r="M31" s="67">
        <f t="shared" ref="M31:N31" si="11">M32+M33+M34</f>
        <v>8500000</v>
      </c>
      <c r="N31" s="164">
        <f t="shared" si="11"/>
        <v>8500000</v>
      </c>
    </row>
    <row r="32" spans="1:14" ht="38.25" x14ac:dyDescent="0.25">
      <c r="A32" s="41">
        <v>1080301001</v>
      </c>
      <c r="B32" s="42" t="s">
        <v>26</v>
      </c>
      <c r="C32" s="43">
        <v>7515576.3300000001</v>
      </c>
      <c r="D32" s="44"/>
      <c r="E32" s="45"/>
      <c r="F32" s="45"/>
      <c r="G32" s="45"/>
      <c r="H32" s="45"/>
      <c r="I32" s="8">
        <v>8040166.5499999998</v>
      </c>
      <c r="J32" s="8">
        <v>8200000</v>
      </c>
      <c r="K32" s="8">
        <f>J32-I32</f>
        <v>159833.45000000019</v>
      </c>
      <c r="L32" s="47">
        <f t="shared" si="3"/>
        <v>684423.66999999993</v>
      </c>
      <c r="M32" s="8">
        <v>8400000</v>
      </c>
      <c r="N32" s="144">
        <v>8400000</v>
      </c>
    </row>
    <row r="33" spans="1:14" ht="25.5" x14ac:dyDescent="0.25">
      <c r="A33" s="41">
        <v>1080715001</v>
      </c>
      <c r="B33" s="42" t="s">
        <v>27</v>
      </c>
      <c r="C33" s="43">
        <v>95000</v>
      </c>
      <c r="D33" s="44"/>
      <c r="E33" s="45"/>
      <c r="F33" s="45"/>
      <c r="G33" s="45"/>
      <c r="H33" s="45"/>
      <c r="I33" s="8">
        <v>35000</v>
      </c>
      <c r="J33" s="8">
        <v>100000</v>
      </c>
      <c r="K33" s="8">
        <f>J33-I33</f>
        <v>65000</v>
      </c>
      <c r="L33" s="47">
        <f t="shared" si="3"/>
        <v>5000</v>
      </c>
      <c r="M33" s="8">
        <f>J33</f>
        <v>100000</v>
      </c>
      <c r="N33" s="144">
        <f>M33</f>
        <v>100000</v>
      </c>
    </row>
    <row r="34" spans="1:14" ht="77.25" thickBot="1" x14ac:dyDescent="0.3">
      <c r="A34" s="63">
        <v>1080717301</v>
      </c>
      <c r="B34" s="64" t="s">
        <v>28</v>
      </c>
      <c r="C34" s="65">
        <v>32000</v>
      </c>
      <c r="D34" s="56"/>
      <c r="E34" s="57"/>
      <c r="F34" s="57"/>
      <c r="G34" s="57"/>
      <c r="H34" s="57"/>
      <c r="I34" s="10"/>
      <c r="J34" s="10"/>
      <c r="K34" s="10"/>
      <c r="L34" s="59">
        <f t="shared" si="3"/>
        <v>-32000</v>
      </c>
      <c r="M34" s="10"/>
      <c r="N34" s="142"/>
    </row>
    <row r="35" spans="1:14" ht="38.25" x14ac:dyDescent="0.25">
      <c r="A35" s="31">
        <v>1090000000</v>
      </c>
      <c r="B35" s="32" t="s">
        <v>29</v>
      </c>
      <c r="C35" s="11">
        <f>C36+C37</f>
        <v>82016.259999999995</v>
      </c>
      <c r="D35" s="11">
        <f t="shared" ref="D35:I35" si="12">D36+D37</f>
        <v>0</v>
      </c>
      <c r="E35" s="11">
        <f t="shared" si="12"/>
        <v>0</v>
      </c>
      <c r="F35" s="11">
        <f t="shared" si="12"/>
        <v>0</v>
      </c>
      <c r="G35" s="11">
        <f t="shared" si="12"/>
        <v>0</v>
      </c>
      <c r="H35" s="11">
        <f t="shared" si="12"/>
        <v>0</v>
      </c>
      <c r="I35" s="11">
        <f t="shared" si="12"/>
        <v>0</v>
      </c>
      <c r="J35" s="85"/>
      <c r="K35" s="85">
        <f>J35-I35</f>
        <v>0</v>
      </c>
      <c r="L35" s="35">
        <f t="shared" si="3"/>
        <v>-82016.259999999995</v>
      </c>
      <c r="M35" s="85"/>
      <c r="N35" s="165"/>
    </row>
    <row r="36" spans="1:14" ht="38.25" x14ac:dyDescent="0.25">
      <c r="A36" s="41">
        <v>1090405204</v>
      </c>
      <c r="B36" s="42" t="s">
        <v>30</v>
      </c>
      <c r="C36" s="43">
        <v>82016.259999999995</v>
      </c>
      <c r="D36" s="44"/>
      <c r="E36" s="45"/>
      <c r="F36" s="45"/>
      <c r="G36" s="45"/>
      <c r="H36" s="45"/>
      <c r="I36" s="8">
        <v>0</v>
      </c>
      <c r="J36" s="8"/>
      <c r="K36" s="8">
        <f>J36-I36</f>
        <v>0</v>
      </c>
      <c r="L36" s="47">
        <f t="shared" si="3"/>
        <v>-82016.259999999995</v>
      </c>
      <c r="M36" s="8"/>
      <c r="N36" s="144"/>
    </row>
    <row r="37" spans="1:14" ht="51.75" thickBot="1" x14ac:dyDescent="0.3">
      <c r="A37" s="63">
        <v>1090703204</v>
      </c>
      <c r="B37" s="64" t="s">
        <v>31</v>
      </c>
      <c r="C37" s="65"/>
      <c r="D37" s="56"/>
      <c r="E37" s="57"/>
      <c r="F37" s="57"/>
      <c r="G37" s="57"/>
      <c r="H37" s="57"/>
      <c r="I37" s="10"/>
      <c r="J37" s="10"/>
      <c r="K37" s="10"/>
      <c r="L37" s="59">
        <f t="shared" si="3"/>
        <v>0</v>
      </c>
      <c r="M37" s="10"/>
      <c r="N37" s="142"/>
    </row>
    <row r="38" spans="1:14" ht="38.25" x14ac:dyDescent="0.25">
      <c r="A38" s="86">
        <v>1110000000</v>
      </c>
      <c r="B38" s="87" t="s">
        <v>32</v>
      </c>
      <c r="C38" s="88">
        <f>C39+C40+C41+C42+C43+C45+C44</f>
        <v>39938442.969999999</v>
      </c>
      <c r="D38" s="88">
        <f t="shared" ref="D38:H38" si="13">D39+D40+D41+D42+D43+D45</f>
        <v>0</v>
      </c>
      <c r="E38" s="88">
        <f t="shared" si="13"/>
        <v>0</v>
      </c>
      <c r="F38" s="88">
        <f t="shared" si="13"/>
        <v>0</v>
      </c>
      <c r="G38" s="88">
        <f t="shared" si="13"/>
        <v>0</v>
      </c>
      <c r="H38" s="88">
        <f t="shared" si="13"/>
        <v>0</v>
      </c>
      <c r="I38" s="181">
        <f>SUM(I39:I45)</f>
        <v>37863400.200000003</v>
      </c>
      <c r="J38" s="61">
        <f>SUM(J39:J45)</f>
        <v>33910500</v>
      </c>
      <c r="K38" s="7">
        <f>J38-I38</f>
        <v>-3952900.200000003</v>
      </c>
      <c r="L38" s="35">
        <f t="shared" si="3"/>
        <v>-6027942.9699999988</v>
      </c>
      <c r="M38" s="7">
        <f t="shared" ref="M38:N38" si="14">SUM(M39:M45)</f>
        <v>33910500</v>
      </c>
      <c r="N38" s="163">
        <f t="shared" si="14"/>
        <v>33910500</v>
      </c>
    </row>
    <row r="39" spans="1:14" ht="51" x14ac:dyDescent="0.25">
      <c r="A39" s="41">
        <v>1110104004</v>
      </c>
      <c r="B39" s="42" t="s">
        <v>33</v>
      </c>
      <c r="C39" s="43"/>
      <c r="D39" s="44"/>
      <c r="E39" s="45"/>
      <c r="F39" s="45"/>
      <c r="G39" s="45"/>
      <c r="H39" s="45"/>
      <c r="I39" s="46"/>
      <c r="J39" s="62"/>
      <c r="K39" s="8"/>
      <c r="L39" s="47">
        <f t="shared" si="3"/>
        <v>0</v>
      </c>
      <c r="M39" s="8"/>
      <c r="N39" s="144"/>
    </row>
    <row r="40" spans="1:14" ht="76.5" x14ac:dyDescent="0.25">
      <c r="A40" s="41">
        <v>1110501204</v>
      </c>
      <c r="B40" s="42" t="s">
        <v>34</v>
      </c>
      <c r="C40" s="43">
        <v>13979080.6</v>
      </c>
      <c r="D40" s="44"/>
      <c r="E40" s="45"/>
      <c r="F40" s="45"/>
      <c r="G40" s="45"/>
      <c r="H40" s="45"/>
      <c r="I40" s="46">
        <v>13802004.119999999</v>
      </c>
      <c r="J40" s="62">
        <v>14782800</v>
      </c>
      <c r="K40" s="8">
        <f>J40-I40</f>
        <v>980795.88000000082</v>
      </c>
      <c r="L40" s="47">
        <f t="shared" si="3"/>
        <v>803719.40000000037</v>
      </c>
      <c r="M40" s="8">
        <v>14782800</v>
      </c>
      <c r="N40" s="144">
        <v>14782800</v>
      </c>
    </row>
    <row r="41" spans="1:14" ht="63.75" x14ac:dyDescent="0.25">
      <c r="A41" s="41">
        <v>1110502404</v>
      </c>
      <c r="B41" s="42" t="s">
        <v>35</v>
      </c>
      <c r="C41" s="43">
        <v>134179.47</v>
      </c>
      <c r="D41" s="44"/>
      <c r="E41" s="45"/>
      <c r="F41" s="45"/>
      <c r="G41" s="45"/>
      <c r="H41" s="45"/>
      <c r="I41" s="46">
        <v>521563.75</v>
      </c>
      <c r="J41" s="62"/>
      <c r="K41" s="8">
        <f t="shared" ref="K41:K45" si="15">J41-I41</f>
        <v>-521563.75</v>
      </c>
      <c r="L41" s="47">
        <f t="shared" si="3"/>
        <v>-134179.47</v>
      </c>
      <c r="M41" s="8"/>
      <c r="N41" s="144"/>
    </row>
    <row r="42" spans="1:14" ht="38.25" x14ac:dyDescent="0.25">
      <c r="A42" s="41">
        <v>1110507404</v>
      </c>
      <c r="B42" s="42" t="s">
        <v>36</v>
      </c>
      <c r="C42" s="43">
        <v>16064540.359999999</v>
      </c>
      <c r="D42" s="44"/>
      <c r="E42" s="45"/>
      <c r="F42" s="45"/>
      <c r="G42" s="45"/>
      <c r="H42" s="45"/>
      <c r="I42" s="46">
        <v>14276781.189999999</v>
      </c>
      <c r="J42" s="62">
        <v>13030500</v>
      </c>
      <c r="K42" s="8">
        <f t="shared" si="15"/>
        <v>-1246281.1899999995</v>
      </c>
      <c r="L42" s="47">
        <f t="shared" si="3"/>
        <v>-3034040.3599999994</v>
      </c>
      <c r="M42" s="8">
        <v>13030500</v>
      </c>
      <c r="N42" s="144">
        <v>13030500</v>
      </c>
    </row>
    <row r="43" spans="1:14" ht="89.25" x14ac:dyDescent="0.25">
      <c r="A43" s="41">
        <v>1110532404</v>
      </c>
      <c r="B43" s="42" t="s">
        <v>37</v>
      </c>
      <c r="C43" s="43"/>
      <c r="D43" s="44"/>
      <c r="E43" s="45"/>
      <c r="F43" s="45"/>
      <c r="G43" s="45"/>
      <c r="H43" s="45"/>
      <c r="I43" s="46">
        <v>46</v>
      </c>
      <c r="J43" s="62"/>
      <c r="K43" s="8">
        <f t="shared" si="15"/>
        <v>-46</v>
      </c>
      <c r="L43" s="47">
        <f t="shared" si="3"/>
        <v>0</v>
      </c>
      <c r="M43" s="8"/>
      <c r="N43" s="144"/>
    </row>
    <row r="44" spans="1:14" ht="63" customHeight="1" x14ac:dyDescent="0.25">
      <c r="A44" s="48">
        <v>1110904404</v>
      </c>
      <c r="B44" s="49" t="s">
        <v>38</v>
      </c>
      <c r="C44" s="9">
        <v>3103978.97</v>
      </c>
      <c r="D44" s="44"/>
      <c r="E44" s="45"/>
      <c r="F44" s="45"/>
      <c r="G44" s="45"/>
      <c r="H44" s="45"/>
      <c r="I44" s="50">
        <v>3789868.98</v>
      </c>
      <c r="J44" s="156">
        <v>2000000</v>
      </c>
      <c r="K44" s="8">
        <f t="shared" si="15"/>
        <v>-1789868.98</v>
      </c>
      <c r="L44" s="51">
        <f t="shared" si="3"/>
        <v>-1103978.9700000002</v>
      </c>
      <c r="M44" s="20">
        <v>2000000</v>
      </c>
      <c r="N44" s="143">
        <v>2000000</v>
      </c>
    </row>
    <row r="45" spans="1:14" ht="102.75" thickBot="1" x14ac:dyDescent="0.3">
      <c r="A45" s="63">
        <v>1110908004</v>
      </c>
      <c r="B45" s="64" t="s">
        <v>149</v>
      </c>
      <c r="C45" s="65">
        <v>6656663.5700000003</v>
      </c>
      <c r="D45" s="56"/>
      <c r="E45" s="57"/>
      <c r="F45" s="57"/>
      <c r="G45" s="57"/>
      <c r="H45" s="57"/>
      <c r="I45" s="182">
        <v>5473136.1600000001</v>
      </c>
      <c r="J45" s="66">
        <v>4097200</v>
      </c>
      <c r="K45" s="10">
        <f t="shared" si="15"/>
        <v>-1375936.1600000001</v>
      </c>
      <c r="L45" s="59">
        <f t="shared" si="3"/>
        <v>-2559463.5700000003</v>
      </c>
      <c r="M45" s="10">
        <v>4097200</v>
      </c>
      <c r="N45" s="142">
        <v>4097200</v>
      </c>
    </row>
    <row r="46" spans="1:14" ht="25.5" x14ac:dyDescent="0.25">
      <c r="A46" s="31">
        <v>1120000000</v>
      </c>
      <c r="B46" s="32" t="s">
        <v>39</v>
      </c>
      <c r="C46" s="11">
        <f>C47+C48+C49+C50+C51</f>
        <v>1359341.68</v>
      </c>
      <c r="D46" s="11">
        <f t="shared" ref="D46:I46" si="16">D47+D48+D49+D50</f>
        <v>0</v>
      </c>
      <c r="E46" s="11">
        <f t="shared" si="16"/>
        <v>0</v>
      </c>
      <c r="F46" s="11">
        <f t="shared" si="16"/>
        <v>0</v>
      </c>
      <c r="G46" s="11">
        <f t="shared" si="16"/>
        <v>0</v>
      </c>
      <c r="H46" s="11">
        <f t="shared" si="16"/>
        <v>0</v>
      </c>
      <c r="I46" s="177">
        <f t="shared" si="16"/>
        <v>1274621.3900000001</v>
      </c>
      <c r="J46" s="61">
        <f>SUM(J47:J50)</f>
        <v>1130000</v>
      </c>
      <c r="K46" s="7">
        <f>J46-I46</f>
        <v>-144621.39000000013</v>
      </c>
      <c r="L46" s="35">
        <f t="shared" si="3"/>
        <v>-229341.67999999993</v>
      </c>
      <c r="M46" s="7">
        <f t="shared" ref="M46:N46" si="17">SUM(M47:M50)</f>
        <v>1130000</v>
      </c>
      <c r="N46" s="163">
        <f t="shared" si="17"/>
        <v>1130000</v>
      </c>
    </row>
    <row r="47" spans="1:14" ht="25.5" x14ac:dyDescent="0.25">
      <c r="A47" s="41">
        <v>1120101001</v>
      </c>
      <c r="B47" s="42" t="s">
        <v>43</v>
      </c>
      <c r="C47" s="43">
        <v>147524.15</v>
      </c>
      <c r="D47" s="44"/>
      <c r="E47" s="45"/>
      <c r="F47" s="45"/>
      <c r="G47" s="45"/>
      <c r="H47" s="45"/>
      <c r="I47" s="46">
        <v>176282.41</v>
      </c>
      <c r="J47" s="62">
        <v>110000</v>
      </c>
      <c r="K47" s="8">
        <f>J47-I47</f>
        <v>-66282.41</v>
      </c>
      <c r="L47" s="47">
        <f t="shared" si="3"/>
        <v>-37524.149999999994</v>
      </c>
      <c r="M47" s="8">
        <f>J47</f>
        <v>110000</v>
      </c>
      <c r="N47" s="144">
        <f>M47</f>
        <v>110000</v>
      </c>
    </row>
    <row r="48" spans="1:14" ht="25.5" x14ac:dyDescent="0.25">
      <c r="A48" s="41">
        <v>1120103001</v>
      </c>
      <c r="B48" s="42" t="s">
        <v>42</v>
      </c>
      <c r="C48" s="43">
        <v>59760.13</v>
      </c>
      <c r="D48" s="44"/>
      <c r="E48" s="45"/>
      <c r="F48" s="45"/>
      <c r="G48" s="45"/>
      <c r="H48" s="45"/>
      <c r="I48" s="46">
        <v>604396.42000000004</v>
      </c>
      <c r="J48" s="62">
        <v>130000</v>
      </c>
      <c r="K48" s="8">
        <f t="shared" ref="K48:K50" si="18">J48-I48</f>
        <v>-474396.42000000004</v>
      </c>
      <c r="L48" s="47">
        <f t="shared" si="3"/>
        <v>70239.87</v>
      </c>
      <c r="M48" s="8">
        <f t="shared" ref="M48:M50" si="19">J48</f>
        <v>130000</v>
      </c>
      <c r="N48" s="144">
        <f t="shared" ref="N48:N50" si="20">M48</f>
        <v>130000</v>
      </c>
    </row>
    <row r="49" spans="1:14" ht="15.75" x14ac:dyDescent="0.25">
      <c r="A49" s="48">
        <v>1120104101</v>
      </c>
      <c r="B49" s="49" t="s">
        <v>41</v>
      </c>
      <c r="C49" s="9">
        <v>1140784.25</v>
      </c>
      <c r="D49" s="44"/>
      <c r="E49" s="45"/>
      <c r="F49" s="45"/>
      <c r="G49" s="45"/>
      <c r="H49" s="45"/>
      <c r="I49" s="50">
        <v>493942.56</v>
      </c>
      <c r="J49" s="156">
        <v>890000</v>
      </c>
      <c r="K49" s="20">
        <f t="shared" si="18"/>
        <v>396057.44</v>
      </c>
      <c r="L49" s="51">
        <f t="shared" si="3"/>
        <v>-250784.25</v>
      </c>
      <c r="M49" s="8">
        <f t="shared" si="19"/>
        <v>890000</v>
      </c>
      <c r="N49" s="144">
        <f t="shared" si="20"/>
        <v>890000</v>
      </c>
    </row>
    <row r="50" spans="1:14" ht="15.75" x14ac:dyDescent="0.25">
      <c r="A50" s="89">
        <v>1120104201</v>
      </c>
      <c r="B50" s="52" t="s">
        <v>40</v>
      </c>
      <c r="C50" s="53">
        <v>11273.15</v>
      </c>
      <c r="D50" s="54"/>
      <c r="E50" s="55"/>
      <c r="F50" s="55"/>
      <c r="G50" s="55"/>
      <c r="H50" s="55"/>
      <c r="I50" s="46"/>
      <c r="J50" s="62"/>
      <c r="K50" s="8">
        <f t="shared" si="18"/>
        <v>0</v>
      </c>
      <c r="L50" s="47">
        <f t="shared" si="3"/>
        <v>-11273.15</v>
      </c>
      <c r="M50" s="8">
        <f t="shared" si="19"/>
        <v>0</v>
      </c>
      <c r="N50" s="144">
        <f t="shared" si="20"/>
        <v>0</v>
      </c>
    </row>
    <row r="51" spans="1:14" ht="39" thickBot="1" x14ac:dyDescent="0.3">
      <c r="A51" s="90">
        <v>1120107001</v>
      </c>
      <c r="B51" s="91" t="s">
        <v>126</v>
      </c>
      <c r="C51" s="92"/>
      <c r="D51" s="44"/>
      <c r="E51" s="45"/>
      <c r="F51" s="45"/>
      <c r="G51" s="45"/>
      <c r="H51" s="45"/>
      <c r="I51" s="183"/>
      <c r="J51" s="157"/>
      <c r="K51" s="58"/>
      <c r="L51" s="93">
        <f t="shared" si="3"/>
        <v>0</v>
      </c>
      <c r="M51" s="58"/>
      <c r="N51" s="166"/>
    </row>
    <row r="52" spans="1:14" ht="25.5" x14ac:dyDescent="0.25">
      <c r="A52" s="31">
        <v>1130000000</v>
      </c>
      <c r="B52" s="32" t="s">
        <v>44</v>
      </c>
      <c r="C52" s="11">
        <f>C53+C54</f>
        <v>233668.54</v>
      </c>
      <c r="D52" s="11">
        <f t="shared" ref="D52:I52" si="21">D53+D54</f>
        <v>0</v>
      </c>
      <c r="E52" s="11">
        <f t="shared" si="21"/>
        <v>0</v>
      </c>
      <c r="F52" s="11">
        <f t="shared" si="21"/>
        <v>0</v>
      </c>
      <c r="G52" s="11">
        <f t="shared" si="21"/>
        <v>0</v>
      </c>
      <c r="H52" s="11">
        <f t="shared" si="21"/>
        <v>0</v>
      </c>
      <c r="I52" s="177">
        <f t="shared" si="21"/>
        <v>6781321.04</v>
      </c>
      <c r="J52" s="158">
        <f>SUM(J53:J54)</f>
        <v>100000</v>
      </c>
      <c r="K52" s="137">
        <f>J52-I52</f>
        <v>-6681321.04</v>
      </c>
      <c r="L52" s="138">
        <f t="shared" si="3"/>
        <v>-133668.54</v>
      </c>
      <c r="M52" s="137">
        <f>M53+M54</f>
        <v>100000</v>
      </c>
      <c r="N52" s="167">
        <f>N53+N54</f>
        <v>100000</v>
      </c>
    </row>
    <row r="53" spans="1:14" ht="38.25" x14ac:dyDescent="0.25">
      <c r="A53" s="41">
        <v>1130107404</v>
      </c>
      <c r="B53" s="42" t="s">
        <v>45</v>
      </c>
      <c r="C53" s="43">
        <v>2900</v>
      </c>
      <c r="D53" s="44"/>
      <c r="E53" s="45"/>
      <c r="F53" s="45"/>
      <c r="G53" s="45"/>
      <c r="H53" s="45"/>
      <c r="I53" s="46"/>
      <c r="J53" s="62"/>
      <c r="K53" s="8">
        <f>J53-I53</f>
        <v>0</v>
      </c>
      <c r="L53" s="47">
        <f t="shared" si="3"/>
        <v>-2900</v>
      </c>
      <c r="M53" s="8"/>
      <c r="N53" s="144"/>
    </row>
    <row r="54" spans="1:14" ht="26.25" thickBot="1" x14ac:dyDescent="0.3">
      <c r="A54" s="63">
        <v>1130299404</v>
      </c>
      <c r="B54" s="64" t="s">
        <v>46</v>
      </c>
      <c r="C54" s="65">
        <v>230768.54</v>
      </c>
      <c r="D54" s="56"/>
      <c r="E54" s="57"/>
      <c r="F54" s="57"/>
      <c r="G54" s="57"/>
      <c r="H54" s="57"/>
      <c r="I54" s="182">
        <v>6781321.04</v>
      </c>
      <c r="J54" s="66">
        <v>100000</v>
      </c>
      <c r="K54" s="10">
        <f>J54-I54</f>
        <v>-6681321.04</v>
      </c>
      <c r="L54" s="59">
        <f t="shared" si="3"/>
        <v>-130768.54000000001</v>
      </c>
      <c r="M54" s="10">
        <v>100000</v>
      </c>
      <c r="N54" s="142">
        <v>100000</v>
      </c>
    </row>
    <row r="55" spans="1:14" ht="25.5" x14ac:dyDescent="0.25">
      <c r="A55" s="31">
        <v>1140000000</v>
      </c>
      <c r="B55" s="32" t="s">
        <v>47</v>
      </c>
      <c r="C55" s="11">
        <f>C56+C57+C58</f>
        <v>10996584.16</v>
      </c>
      <c r="D55" s="11">
        <f t="shared" ref="D55:I55" si="22">D56+D57+D58</f>
        <v>0</v>
      </c>
      <c r="E55" s="11">
        <f t="shared" si="22"/>
        <v>0</v>
      </c>
      <c r="F55" s="11">
        <f t="shared" si="22"/>
        <v>0</v>
      </c>
      <c r="G55" s="11">
        <f t="shared" si="22"/>
        <v>0</v>
      </c>
      <c r="H55" s="11">
        <f t="shared" si="22"/>
        <v>0</v>
      </c>
      <c r="I55" s="177">
        <f t="shared" si="22"/>
        <v>21284281.84</v>
      </c>
      <c r="J55" s="61">
        <f>SUM(J56:J58)</f>
        <v>8600000</v>
      </c>
      <c r="K55" s="7">
        <f>J55-I55</f>
        <v>-12684281.84</v>
      </c>
      <c r="L55" s="35">
        <f t="shared" si="3"/>
        <v>-2396584.16</v>
      </c>
      <c r="M55" s="7">
        <f t="shared" ref="M55:N55" si="23">SUM(M56:M58)</f>
        <v>8600000</v>
      </c>
      <c r="N55" s="163">
        <f t="shared" si="23"/>
        <v>8600000</v>
      </c>
    </row>
    <row r="56" spans="1:14" ht="63.75" x14ac:dyDescent="0.25">
      <c r="A56" s="41">
        <v>1140204304</v>
      </c>
      <c r="B56" s="42" t="s">
        <v>48</v>
      </c>
      <c r="C56" s="43">
        <v>5349999.26</v>
      </c>
      <c r="D56" s="44"/>
      <c r="E56" s="45"/>
      <c r="F56" s="45"/>
      <c r="G56" s="45"/>
      <c r="H56" s="45"/>
      <c r="I56" s="46">
        <v>15079745.939999999</v>
      </c>
      <c r="J56" s="62">
        <v>4000000</v>
      </c>
      <c r="K56" s="8">
        <f>J56-I56</f>
        <v>-11079745.939999999</v>
      </c>
      <c r="L56" s="47">
        <f t="shared" si="3"/>
        <v>-1349999.2599999998</v>
      </c>
      <c r="M56" s="8">
        <v>4000000</v>
      </c>
      <c r="N56" s="144">
        <v>4000000</v>
      </c>
    </row>
    <row r="57" spans="1:14" ht="51" x14ac:dyDescent="0.25">
      <c r="A57" s="41">
        <v>1140601204</v>
      </c>
      <c r="B57" s="42" t="s">
        <v>49</v>
      </c>
      <c r="C57" s="43">
        <v>4843498.16</v>
      </c>
      <c r="D57" s="44"/>
      <c r="E57" s="45"/>
      <c r="F57" s="45"/>
      <c r="G57" s="45"/>
      <c r="H57" s="45"/>
      <c r="I57" s="46">
        <v>5247622.4400000004</v>
      </c>
      <c r="J57" s="62">
        <v>4600000</v>
      </c>
      <c r="K57" s="8">
        <f t="shared" ref="K57:K58" si="24">J57-I57</f>
        <v>-647622.44000000041</v>
      </c>
      <c r="L57" s="47">
        <f t="shared" si="3"/>
        <v>-243498.16000000015</v>
      </c>
      <c r="M57" s="8">
        <v>4600000</v>
      </c>
      <c r="N57" s="144">
        <v>4600000</v>
      </c>
    </row>
    <row r="58" spans="1:14" ht="77.25" thickBot="1" x14ac:dyDescent="0.3">
      <c r="A58" s="63">
        <v>1140631204</v>
      </c>
      <c r="B58" s="64" t="s">
        <v>50</v>
      </c>
      <c r="C58" s="65">
        <v>803086.74</v>
      </c>
      <c r="D58" s="56"/>
      <c r="E58" s="57"/>
      <c r="F58" s="57"/>
      <c r="G58" s="57"/>
      <c r="H58" s="57"/>
      <c r="I58" s="182">
        <v>956913.46</v>
      </c>
      <c r="J58" s="66"/>
      <c r="K58" s="10">
        <f t="shared" si="24"/>
        <v>-956913.46</v>
      </c>
      <c r="L58" s="59">
        <f t="shared" si="3"/>
        <v>-803086.74</v>
      </c>
      <c r="M58" s="10"/>
      <c r="N58" s="142"/>
    </row>
    <row r="59" spans="1:14" ht="15.75" thickBot="1" x14ac:dyDescent="0.3">
      <c r="A59" s="31">
        <v>1160000000</v>
      </c>
      <c r="B59" s="32" t="s">
        <v>54</v>
      </c>
      <c r="C59" s="11">
        <f>SUM(C60:C96)</f>
        <v>2382100.2000000002</v>
      </c>
      <c r="D59" s="33"/>
      <c r="E59" s="34"/>
      <c r="F59" s="34"/>
      <c r="G59" s="34"/>
      <c r="H59" s="34"/>
      <c r="I59" s="184">
        <f>SUM(I60:I80)</f>
        <v>1059092.3500000001</v>
      </c>
      <c r="J59" s="61">
        <f t="shared" ref="J59:N59" si="25">SUM(J60:J80)</f>
        <v>1000000</v>
      </c>
      <c r="K59" s="7">
        <f t="shared" si="25"/>
        <v>-43842.349999999948</v>
      </c>
      <c r="L59" s="7">
        <f t="shared" si="25"/>
        <v>-1382100.1999999997</v>
      </c>
      <c r="M59" s="7">
        <f t="shared" si="25"/>
        <v>1000000</v>
      </c>
      <c r="N59" s="163">
        <f t="shared" si="25"/>
        <v>1000000</v>
      </c>
    </row>
    <row r="60" spans="1:14" ht="76.5" x14ac:dyDescent="0.25">
      <c r="A60" s="70">
        <v>1160105301</v>
      </c>
      <c r="B60" s="94" t="s">
        <v>101</v>
      </c>
      <c r="C60" s="13">
        <v>5703.61</v>
      </c>
      <c r="D60" s="95"/>
      <c r="E60" s="96"/>
      <c r="F60" s="96"/>
      <c r="G60" s="96"/>
      <c r="H60" s="96"/>
      <c r="I60" s="185">
        <v>30896.84</v>
      </c>
      <c r="J60" s="159"/>
      <c r="K60" s="97">
        <f>J60-I60</f>
        <v>-30896.84</v>
      </c>
      <c r="L60" s="98">
        <f t="shared" si="3"/>
        <v>-5703.61</v>
      </c>
      <c r="M60" s="168"/>
      <c r="N60" s="169"/>
    </row>
    <row r="61" spans="1:14" ht="102" x14ac:dyDescent="0.25">
      <c r="A61" s="70">
        <v>1160106301</v>
      </c>
      <c r="B61" s="94" t="s">
        <v>102</v>
      </c>
      <c r="C61" s="13">
        <v>118609.96</v>
      </c>
      <c r="D61" s="95"/>
      <c r="E61" s="96"/>
      <c r="F61" s="96"/>
      <c r="G61" s="96"/>
      <c r="H61" s="96"/>
      <c r="I61" s="185">
        <v>169388.55</v>
      </c>
      <c r="J61" s="159">
        <v>50000</v>
      </c>
      <c r="K61" s="97">
        <f t="shared" ref="K61:K96" si="26">J61-I61</f>
        <v>-119388.54999999999</v>
      </c>
      <c r="L61" s="99">
        <f t="shared" si="3"/>
        <v>-68609.960000000006</v>
      </c>
      <c r="M61" s="168">
        <v>50000</v>
      </c>
      <c r="N61" s="169">
        <v>50000</v>
      </c>
    </row>
    <row r="62" spans="1:14" ht="76.5" x14ac:dyDescent="0.25">
      <c r="A62" s="70">
        <v>1160107301</v>
      </c>
      <c r="B62" s="94" t="s">
        <v>103</v>
      </c>
      <c r="C62" s="13">
        <v>34223.24</v>
      </c>
      <c r="D62" s="95"/>
      <c r="E62" s="96"/>
      <c r="F62" s="96"/>
      <c r="G62" s="96"/>
      <c r="H62" s="96"/>
      <c r="I62" s="185">
        <v>15419.96</v>
      </c>
      <c r="J62" s="159"/>
      <c r="K62" s="97">
        <f t="shared" si="26"/>
        <v>-15419.96</v>
      </c>
      <c r="L62" s="99">
        <f t="shared" si="3"/>
        <v>-34223.24</v>
      </c>
      <c r="M62" s="168"/>
      <c r="N62" s="169"/>
    </row>
    <row r="63" spans="1:14" ht="63.75" x14ac:dyDescent="0.25">
      <c r="A63" s="70">
        <v>1160107401</v>
      </c>
      <c r="B63" s="94" t="s">
        <v>104</v>
      </c>
      <c r="C63" s="13">
        <v>5000</v>
      </c>
      <c r="D63" s="95"/>
      <c r="E63" s="96"/>
      <c r="F63" s="96"/>
      <c r="G63" s="96"/>
      <c r="H63" s="96"/>
      <c r="I63" s="185"/>
      <c r="J63" s="159"/>
      <c r="K63" s="97">
        <f t="shared" si="26"/>
        <v>0</v>
      </c>
      <c r="L63" s="99">
        <f t="shared" si="3"/>
        <v>-5000</v>
      </c>
      <c r="M63" s="168"/>
      <c r="N63" s="169"/>
    </row>
    <row r="64" spans="1:14" ht="89.25" x14ac:dyDescent="0.25">
      <c r="A64" s="70">
        <v>1160108301</v>
      </c>
      <c r="B64" s="94" t="s">
        <v>105</v>
      </c>
      <c r="C64" s="13">
        <v>29500</v>
      </c>
      <c r="D64" s="95"/>
      <c r="E64" s="96"/>
      <c r="F64" s="96"/>
      <c r="G64" s="96"/>
      <c r="H64" s="96"/>
      <c r="I64" s="185">
        <v>13182.8</v>
      </c>
      <c r="J64" s="159"/>
      <c r="K64" s="97">
        <f t="shared" si="26"/>
        <v>-13182.8</v>
      </c>
      <c r="L64" s="99">
        <f t="shared" si="3"/>
        <v>-29500</v>
      </c>
      <c r="M64" s="168"/>
      <c r="N64" s="169"/>
    </row>
    <row r="65" spans="1:14" ht="76.5" x14ac:dyDescent="0.25">
      <c r="A65" s="70">
        <v>1160110301</v>
      </c>
      <c r="B65" s="94" t="s">
        <v>106</v>
      </c>
      <c r="C65" s="13">
        <v>3500</v>
      </c>
      <c r="D65" s="95"/>
      <c r="E65" s="96"/>
      <c r="F65" s="96"/>
      <c r="G65" s="96"/>
      <c r="H65" s="96"/>
      <c r="I65" s="185">
        <v>3900</v>
      </c>
      <c r="J65" s="159"/>
      <c r="K65" s="97">
        <f t="shared" si="26"/>
        <v>-3900</v>
      </c>
      <c r="L65" s="99">
        <f t="shared" si="3"/>
        <v>-3500</v>
      </c>
      <c r="M65" s="168"/>
      <c r="N65" s="169"/>
    </row>
    <row r="66" spans="1:14" ht="76.5" x14ac:dyDescent="0.25">
      <c r="A66" s="70">
        <v>1160111301</v>
      </c>
      <c r="B66" s="94" t="s">
        <v>150</v>
      </c>
      <c r="C66" s="13">
        <v>17800</v>
      </c>
      <c r="D66" s="95"/>
      <c r="E66" s="96"/>
      <c r="F66" s="96"/>
      <c r="G66" s="96"/>
      <c r="H66" s="96"/>
      <c r="I66" s="185">
        <v>26500</v>
      </c>
      <c r="J66" s="159"/>
      <c r="K66" s="97">
        <f t="shared" si="26"/>
        <v>-26500</v>
      </c>
      <c r="L66" s="99">
        <f t="shared" si="3"/>
        <v>-17800</v>
      </c>
      <c r="M66" s="168"/>
      <c r="N66" s="169"/>
    </row>
    <row r="67" spans="1:14" ht="76.5" x14ac:dyDescent="0.25">
      <c r="A67" s="70">
        <v>1160112301</v>
      </c>
      <c r="B67" s="94" t="s">
        <v>157</v>
      </c>
      <c r="C67" s="13"/>
      <c r="D67" s="95"/>
      <c r="E67" s="96"/>
      <c r="F67" s="96"/>
      <c r="G67" s="96"/>
      <c r="H67" s="96"/>
      <c r="I67" s="185">
        <v>15250</v>
      </c>
      <c r="J67" s="159"/>
      <c r="K67" s="97"/>
      <c r="L67" s="99"/>
      <c r="M67" s="168"/>
      <c r="N67" s="169"/>
    </row>
    <row r="68" spans="1:14" ht="76.5" x14ac:dyDescent="0.25">
      <c r="A68" s="70">
        <v>1160113301</v>
      </c>
      <c r="B68" s="94" t="s">
        <v>107</v>
      </c>
      <c r="C68" s="13">
        <v>1549.5</v>
      </c>
      <c r="D68" s="95"/>
      <c r="E68" s="96"/>
      <c r="F68" s="96"/>
      <c r="G68" s="96"/>
      <c r="H68" s="96"/>
      <c r="I68" s="185">
        <v>735.26</v>
      </c>
      <c r="J68" s="159"/>
      <c r="K68" s="97">
        <f t="shared" si="26"/>
        <v>-735.26</v>
      </c>
      <c r="L68" s="99">
        <f t="shared" si="3"/>
        <v>-1549.5</v>
      </c>
      <c r="M68" s="168"/>
      <c r="N68" s="169"/>
    </row>
    <row r="69" spans="1:14" ht="89.25" x14ac:dyDescent="0.25">
      <c r="A69" s="70">
        <v>1160114301</v>
      </c>
      <c r="B69" s="94" t="s">
        <v>108</v>
      </c>
      <c r="C69" s="13">
        <v>59250.06</v>
      </c>
      <c r="D69" s="95"/>
      <c r="E69" s="96"/>
      <c r="F69" s="96"/>
      <c r="G69" s="96"/>
      <c r="H69" s="96"/>
      <c r="I69" s="185">
        <v>7051.14</v>
      </c>
      <c r="J69" s="159"/>
      <c r="K69" s="97">
        <f t="shared" si="26"/>
        <v>-7051.14</v>
      </c>
      <c r="L69" s="99">
        <f t="shared" si="3"/>
        <v>-59250.06</v>
      </c>
      <c r="M69" s="168"/>
      <c r="N69" s="169"/>
    </row>
    <row r="70" spans="1:14" ht="114.75" x14ac:dyDescent="0.25">
      <c r="A70" s="70">
        <v>1160115301</v>
      </c>
      <c r="B70" s="94" t="s">
        <v>109</v>
      </c>
      <c r="C70" s="13">
        <v>9050.6200000000008</v>
      </c>
      <c r="D70" s="95"/>
      <c r="E70" s="96"/>
      <c r="F70" s="96"/>
      <c r="G70" s="96"/>
      <c r="H70" s="96"/>
      <c r="I70" s="185">
        <v>5069.13</v>
      </c>
      <c r="J70" s="159"/>
      <c r="K70" s="97">
        <f t="shared" si="26"/>
        <v>-5069.13</v>
      </c>
      <c r="L70" s="99">
        <f t="shared" si="3"/>
        <v>-9050.6200000000008</v>
      </c>
      <c r="M70" s="168"/>
      <c r="N70" s="169"/>
    </row>
    <row r="71" spans="1:14" ht="89.25" x14ac:dyDescent="0.25">
      <c r="A71" s="70">
        <v>1160117301</v>
      </c>
      <c r="B71" s="94" t="s">
        <v>151</v>
      </c>
      <c r="C71" s="13">
        <v>4250.07</v>
      </c>
      <c r="D71" s="95"/>
      <c r="E71" s="96"/>
      <c r="F71" s="96"/>
      <c r="G71" s="96"/>
      <c r="H71" s="96"/>
      <c r="I71" s="185">
        <v>4280</v>
      </c>
      <c r="J71" s="159"/>
      <c r="K71" s="97">
        <f t="shared" si="26"/>
        <v>-4280</v>
      </c>
      <c r="L71" s="99">
        <f t="shared" si="3"/>
        <v>-4250.07</v>
      </c>
      <c r="M71" s="168"/>
      <c r="N71" s="169"/>
    </row>
    <row r="72" spans="1:14" ht="76.5" x14ac:dyDescent="0.25">
      <c r="A72" s="70">
        <v>1160119301</v>
      </c>
      <c r="B72" s="94" t="s">
        <v>110</v>
      </c>
      <c r="C72" s="13">
        <v>83557.5</v>
      </c>
      <c r="D72" s="95"/>
      <c r="E72" s="96"/>
      <c r="F72" s="96"/>
      <c r="G72" s="96"/>
      <c r="H72" s="96"/>
      <c r="I72" s="185">
        <v>12016.63</v>
      </c>
      <c r="J72" s="159"/>
      <c r="K72" s="97">
        <f t="shared" si="26"/>
        <v>-12016.63</v>
      </c>
      <c r="L72" s="99">
        <f t="shared" si="3"/>
        <v>-83557.5</v>
      </c>
      <c r="M72" s="168"/>
      <c r="N72" s="169"/>
    </row>
    <row r="73" spans="1:14" ht="89.25" x14ac:dyDescent="0.25">
      <c r="A73" s="70">
        <v>1160120301</v>
      </c>
      <c r="B73" s="94" t="s">
        <v>111</v>
      </c>
      <c r="C73" s="13">
        <v>523666.74</v>
      </c>
      <c r="D73" s="95"/>
      <c r="E73" s="96"/>
      <c r="F73" s="96"/>
      <c r="G73" s="96"/>
      <c r="H73" s="96"/>
      <c r="I73" s="185">
        <v>448704.18</v>
      </c>
      <c r="J73" s="159"/>
      <c r="K73" s="97">
        <f t="shared" si="26"/>
        <v>-448704.18</v>
      </c>
      <c r="L73" s="99">
        <f t="shared" si="3"/>
        <v>-523666.74</v>
      </c>
      <c r="M73" s="168"/>
      <c r="N73" s="169"/>
    </row>
    <row r="74" spans="1:14" ht="51" x14ac:dyDescent="0.25">
      <c r="A74" s="70">
        <v>1160202002</v>
      </c>
      <c r="B74" s="94" t="s">
        <v>112</v>
      </c>
      <c r="C74" s="13">
        <v>225648.2</v>
      </c>
      <c r="D74" s="95"/>
      <c r="E74" s="96"/>
      <c r="F74" s="96"/>
      <c r="G74" s="96"/>
      <c r="H74" s="96"/>
      <c r="I74" s="185">
        <v>40040.76</v>
      </c>
      <c r="J74" s="159">
        <v>37000</v>
      </c>
      <c r="K74" s="97">
        <f t="shared" si="26"/>
        <v>-3040.760000000002</v>
      </c>
      <c r="L74" s="99">
        <f t="shared" si="3"/>
        <v>-188648.2</v>
      </c>
      <c r="M74" s="168">
        <v>37000</v>
      </c>
      <c r="N74" s="169">
        <v>37000</v>
      </c>
    </row>
    <row r="75" spans="1:14" ht="76.5" x14ac:dyDescent="0.25">
      <c r="A75" s="70">
        <v>1160701004</v>
      </c>
      <c r="B75" s="94" t="s">
        <v>113</v>
      </c>
      <c r="C75" s="13">
        <v>17284.98</v>
      </c>
      <c r="D75" s="95"/>
      <c r="E75" s="96"/>
      <c r="F75" s="96"/>
      <c r="G75" s="96"/>
      <c r="H75" s="96"/>
      <c r="I75" s="185">
        <v>1788.12</v>
      </c>
      <c r="J75" s="159"/>
      <c r="K75" s="97">
        <f t="shared" si="26"/>
        <v>-1788.12</v>
      </c>
      <c r="L75" s="99">
        <f t="shared" si="3"/>
        <v>-17284.98</v>
      </c>
      <c r="M75" s="168"/>
      <c r="N75" s="169"/>
    </row>
    <row r="76" spans="1:14" ht="76.5" x14ac:dyDescent="0.25">
      <c r="A76" s="70">
        <v>1160709004</v>
      </c>
      <c r="B76" s="94" t="s">
        <v>114</v>
      </c>
      <c r="C76" s="13">
        <v>1047291.76</v>
      </c>
      <c r="D76" s="95"/>
      <c r="E76" s="96"/>
      <c r="F76" s="96"/>
      <c r="G76" s="96"/>
      <c r="H76" s="96"/>
      <c r="I76" s="185">
        <v>464642.1</v>
      </c>
      <c r="J76" s="159">
        <v>733000</v>
      </c>
      <c r="K76" s="97">
        <f t="shared" si="26"/>
        <v>268357.90000000002</v>
      </c>
      <c r="L76" s="99">
        <f t="shared" si="3"/>
        <v>-314291.76</v>
      </c>
      <c r="M76" s="168">
        <v>733000</v>
      </c>
      <c r="N76" s="169">
        <v>733000</v>
      </c>
    </row>
    <row r="77" spans="1:14" ht="38.25" x14ac:dyDescent="0.25">
      <c r="A77" s="70">
        <v>1160904004</v>
      </c>
      <c r="B77" s="94" t="s">
        <v>115</v>
      </c>
      <c r="C77" s="13">
        <v>17481.150000000001</v>
      </c>
      <c r="D77" s="95"/>
      <c r="E77" s="96"/>
      <c r="F77" s="96"/>
      <c r="G77" s="96"/>
      <c r="H77" s="96"/>
      <c r="I77" s="185">
        <v>4479.55</v>
      </c>
      <c r="J77" s="159"/>
      <c r="K77" s="97">
        <f t="shared" si="26"/>
        <v>-4479.55</v>
      </c>
      <c r="L77" s="99">
        <f t="shared" si="3"/>
        <v>-17481.150000000001</v>
      </c>
      <c r="M77" s="168"/>
      <c r="N77" s="169"/>
    </row>
    <row r="78" spans="1:14" ht="63.75" x14ac:dyDescent="0.25">
      <c r="A78" s="70">
        <v>1161003104</v>
      </c>
      <c r="B78" s="94" t="s">
        <v>116</v>
      </c>
      <c r="C78" s="13">
        <v>36654</v>
      </c>
      <c r="D78" s="95"/>
      <c r="E78" s="96"/>
      <c r="F78" s="96"/>
      <c r="G78" s="96"/>
      <c r="H78" s="96"/>
      <c r="I78" s="185">
        <v>273900</v>
      </c>
      <c r="J78" s="159">
        <v>180000</v>
      </c>
      <c r="K78" s="97">
        <f t="shared" si="26"/>
        <v>-93900</v>
      </c>
      <c r="L78" s="99">
        <f t="shared" si="3"/>
        <v>143346</v>
      </c>
      <c r="M78" s="168">
        <v>180000</v>
      </c>
      <c r="N78" s="169">
        <v>180000</v>
      </c>
    </row>
    <row r="79" spans="1:14" ht="63.75" x14ac:dyDescent="0.25">
      <c r="A79" s="70">
        <v>1161012301</v>
      </c>
      <c r="B79" s="94" t="s">
        <v>117</v>
      </c>
      <c r="C79" s="13">
        <v>141738.14000000001</v>
      </c>
      <c r="D79" s="95"/>
      <c r="E79" s="96"/>
      <c r="F79" s="96"/>
      <c r="G79" s="96"/>
      <c r="H79" s="96"/>
      <c r="I79" s="185">
        <v>-478741.26</v>
      </c>
      <c r="J79" s="159"/>
      <c r="K79" s="97">
        <f t="shared" si="26"/>
        <v>478741.26</v>
      </c>
      <c r="L79" s="99">
        <f t="shared" si="3"/>
        <v>-141738.14000000001</v>
      </c>
      <c r="M79" s="168"/>
      <c r="N79" s="169"/>
    </row>
    <row r="80" spans="1:14" ht="77.25" thickBot="1" x14ac:dyDescent="0.3">
      <c r="A80" s="70">
        <v>1161012901</v>
      </c>
      <c r="B80" s="94" t="s">
        <v>118</v>
      </c>
      <c r="C80" s="13">
        <v>340.67</v>
      </c>
      <c r="D80" s="95"/>
      <c r="E80" s="96"/>
      <c r="F80" s="96"/>
      <c r="G80" s="96"/>
      <c r="H80" s="96"/>
      <c r="I80" s="185">
        <v>588.59</v>
      </c>
      <c r="J80" s="159"/>
      <c r="K80" s="97">
        <f t="shared" si="26"/>
        <v>-588.59</v>
      </c>
      <c r="L80" s="99">
        <f t="shared" ref="L80:L150" si="27">J80-C80</f>
        <v>-340.67</v>
      </c>
      <c r="M80" s="168"/>
      <c r="N80" s="169"/>
    </row>
    <row r="81" spans="1:14" ht="76.5" hidden="1" x14ac:dyDescent="0.25">
      <c r="A81" s="41">
        <v>1160301001</v>
      </c>
      <c r="B81" s="42" t="s">
        <v>55</v>
      </c>
      <c r="C81" s="174"/>
      <c r="D81" s="44"/>
      <c r="E81" s="45"/>
      <c r="F81" s="45"/>
      <c r="G81" s="45"/>
      <c r="H81" s="45"/>
      <c r="I81" s="46"/>
      <c r="J81" s="159">
        <f t="shared" ref="J81:J96" si="28">I81</f>
        <v>0</v>
      </c>
      <c r="K81" s="97">
        <f t="shared" si="26"/>
        <v>0</v>
      </c>
      <c r="L81" s="99">
        <f t="shared" si="27"/>
        <v>0</v>
      </c>
      <c r="M81" s="168">
        <f t="shared" ref="M81:M96" si="29">J81</f>
        <v>0</v>
      </c>
      <c r="N81" s="169">
        <f t="shared" ref="N81:N96" si="30">M81</f>
        <v>0</v>
      </c>
    </row>
    <row r="82" spans="1:14" ht="51" hidden="1" x14ac:dyDescent="0.25">
      <c r="A82" s="41">
        <v>1160303001</v>
      </c>
      <c r="B82" s="42" t="s">
        <v>56</v>
      </c>
      <c r="C82" s="174"/>
      <c r="D82" s="44"/>
      <c r="E82" s="45"/>
      <c r="F82" s="45"/>
      <c r="G82" s="45"/>
      <c r="H82" s="45"/>
      <c r="I82" s="46"/>
      <c r="J82" s="159">
        <f t="shared" si="28"/>
        <v>0</v>
      </c>
      <c r="K82" s="97">
        <f t="shared" si="26"/>
        <v>0</v>
      </c>
      <c r="L82" s="99">
        <f t="shared" si="27"/>
        <v>0</v>
      </c>
      <c r="M82" s="168">
        <f t="shared" si="29"/>
        <v>0</v>
      </c>
      <c r="N82" s="169">
        <f t="shared" si="30"/>
        <v>0</v>
      </c>
    </row>
    <row r="83" spans="1:14" ht="63.75" hidden="1" x14ac:dyDescent="0.25">
      <c r="A83" s="41">
        <v>1160600001</v>
      </c>
      <c r="B83" s="42" t="s">
        <v>57</v>
      </c>
      <c r="C83" s="43"/>
      <c r="D83" s="44"/>
      <c r="E83" s="45"/>
      <c r="F83" s="45"/>
      <c r="G83" s="45"/>
      <c r="H83" s="45"/>
      <c r="I83" s="46"/>
      <c r="J83" s="159">
        <f t="shared" si="28"/>
        <v>0</v>
      </c>
      <c r="K83" s="97">
        <f t="shared" si="26"/>
        <v>0</v>
      </c>
      <c r="L83" s="99">
        <f t="shared" si="27"/>
        <v>0</v>
      </c>
      <c r="M83" s="168">
        <f t="shared" si="29"/>
        <v>0</v>
      </c>
      <c r="N83" s="169">
        <f t="shared" si="30"/>
        <v>0</v>
      </c>
    </row>
    <row r="84" spans="1:14" ht="51" hidden="1" x14ac:dyDescent="0.25">
      <c r="A84" s="41">
        <v>1160801001</v>
      </c>
      <c r="B84" s="42" t="s">
        <v>58</v>
      </c>
      <c r="C84" s="43"/>
      <c r="D84" s="44"/>
      <c r="E84" s="45"/>
      <c r="F84" s="45"/>
      <c r="G84" s="45"/>
      <c r="H84" s="45"/>
      <c r="I84" s="46"/>
      <c r="J84" s="159">
        <f t="shared" si="28"/>
        <v>0</v>
      </c>
      <c r="K84" s="97">
        <f t="shared" si="26"/>
        <v>0</v>
      </c>
      <c r="L84" s="99">
        <f t="shared" si="27"/>
        <v>0</v>
      </c>
      <c r="M84" s="168">
        <f t="shared" si="29"/>
        <v>0</v>
      </c>
      <c r="N84" s="169">
        <f t="shared" si="30"/>
        <v>0</v>
      </c>
    </row>
    <row r="85" spans="1:14" ht="38.25" hidden="1" x14ac:dyDescent="0.25">
      <c r="A85" s="41">
        <v>1162502001</v>
      </c>
      <c r="B85" s="42" t="s">
        <v>59</v>
      </c>
      <c r="C85" s="43"/>
      <c r="D85" s="44"/>
      <c r="E85" s="45"/>
      <c r="F85" s="45"/>
      <c r="G85" s="45"/>
      <c r="H85" s="45"/>
      <c r="I85" s="46"/>
      <c r="J85" s="159">
        <f t="shared" si="28"/>
        <v>0</v>
      </c>
      <c r="K85" s="97">
        <f t="shared" si="26"/>
        <v>0</v>
      </c>
      <c r="L85" s="99">
        <f t="shared" si="27"/>
        <v>0</v>
      </c>
      <c r="M85" s="168">
        <f t="shared" si="29"/>
        <v>0</v>
      </c>
      <c r="N85" s="169">
        <f t="shared" si="30"/>
        <v>0</v>
      </c>
    </row>
    <row r="86" spans="1:14" ht="38.25" hidden="1" x14ac:dyDescent="0.25">
      <c r="A86" s="41">
        <v>1162503001</v>
      </c>
      <c r="B86" s="42" t="s">
        <v>60</v>
      </c>
      <c r="C86" s="43"/>
      <c r="D86" s="44"/>
      <c r="E86" s="45"/>
      <c r="F86" s="45"/>
      <c r="G86" s="45"/>
      <c r="H86" s="45"/>
      <c r="I86" s="46"/>
      <c r="J86" s="159">
        <f t="shared" si="28"/>
        <v>0</v>
      </c>
      <c r="K86" s="97">
        <f t="shared" si="26"/>
        <v>0</v>
      </c>
      <c r="L86" s="99">
        <f t="shared" si="27"/>
        <v>0</v>
      </c>
      <c r="M86" s="168">
        <f t="shared" si="29"/>
        <v>0</v>
      </c>
      <c r="N86" s="169">
        <f t="shared" si="30"/>
        <v>0</v>
      </c>
    </row>
    <row r="87" spans="1:14" ht="25.5" hidden="1" x14ac:dyDescent="0.25">
      <c r="A87" s="41">
        <v>1162505001</v>
      </c>
      <c r="B87" s="42" t="s">
        <v>61</v>
      </c>
      <c r="C87" s="43"/>
      <c r="D87" s="44"/>
      <c r="E87" s="45"/>
      <c r="F87" s="45"/>
      <c r="G87" s="45"/>
      <c r="H87" s="45"/>
      <c r="I87" s="46"/>
      <c r="J87" s="159">
        <f t="shared" si="28"/>
        <v>0</v>
      </c>
      <c r="K87" s="97">
        <f t="shared" si="26"/>
        <v>0</v>
      </c>
      <c r="L87" s="99">
        <f t="shared" si="27"/>
        <v>0</v>
      </c>
      <c r="M87" s="168">
        <f t="shared" si="29"/>
        <v>0</v>
      </c>
      <c r="N87" s="169">
        <f t="shared" si="30"/>
        <v>0</v>
      </c>
    </row>
    <row r="88" spans="1:14" ht="25.5" hidden="1" x14ac:dyDescent="0.25">
      <c r="A88" s="41">
        <v>1162506001</v>
      </c>
      <c r="B88" s="42" t="s">
        <v>62</v>
      </c>
      <c r="C88" s="43"/>
      <c r="D88" s="44"/>
      <c r="E88" s="45"/>
      <c r="F88" s="45"/>
      <c r="G88" s="45"/>
      <c r="H88" s="45"/>
      <c r="I88" s="46"/>
      <c r="J88" s="159">
        <f t="shared" si="28"/>
        <v>0</v>
      </c>
      <c r="K88" s="97">
        <f t="shared" si="26"/>
        <v>0</v>
      </c>
      <c r="L88" s="99">
        <f t="shared" si="27"/>
        <v>0</v>
      </c>
      <c r="M88" s="168">
        <f t="shared" si="29"/>
        <v>0</v>
      </c>
      <c r="N88" s="169">
        <f t="shared" si="30"/>
        <v>0</v>
      </c>
    </row>
    <row r="89" spans="1:14" ht="51" hidden="1" x14ac:dyDescent="0.25">
      <c r="A89" s="41">
        <v>1162800001</v>
      </c>
      <c r="B89" s="42" t="s">
        <v>63</v>
      </c>
      <c r="C89" s="43"/>
      <c r="D89" s="44"/>
      <c r="E89" s="45"/>
      <c r="F89" s="45"/>
      <c r="G89" s="45"/>
      <c r="H89" s="45"/>
      <c r="I89" s="46"/>
      <c r="J89" s="159">
        <f t="shared" si="28"/>
        <v>0</v>
      </c>
      <c r="K89" s="97">
        <f t="shared" si="26"/>
        <v>0</v>
      </c>
      <c r="L89" s="99">
        <f t="shared" si="27"/>
        <v>0</v>
      </c>
      <c r="M89" s="168">
        <f t="shared" si="29"/>
        <v>0</v>
      </c>
      <c r="N89" s="169">
        <f t="shared" si="30"/>
        <v>0</v>
      </c>
    </row>
    <row r="90" spans="1:14" ht="25.5" hidden="1" x14ac:dyDescent="0.25">
      <c r="A90" s="41">
        <v>1163003001</v>
      </c>
      <c r="B90" s="42" t="s">
        <v>64</v>
      </c>
      <c r="C90" s="43"/>
      <c r="D90" s="44"/>
      <c r="E90" s="45"/>
      <c r="F90" s="45"/>
      <c r="G90" s="45"/>
      <c r="H90" s="45"/>
      <c r="I90" s="46"/>
      <c r="J90" s="159">
        <f t="shared" si="28"/>
        <v>0</v>
      </c>
      <c r="K90" s="97">
        <f t="shared" si="26"/>
        <v>0</v>
      </c>
      <c r="L90" s="99">
        <f t="shared" si="27"/>
        <v>0</v>
      </c>
      <c r="M90" s="168">
        <f t="shared" si="29"/>
        <v>0</v>
      </c>
      <c r="N90" s="169">
        <f t="shared" si="30"/>
        <v>0</v>
      </c>
    </row>
    <row r="91" spans="1:14" ht="51" hidden="1" x14ac:dyDescent="0.25">
      <c r="A91" s="41">
        <v>1163200004</v>
      </c>
      <c r="B91" s="42" t="s">
        <v>65</v>
      </c>
      <c r="C91" s="43"/>
      <c r="D91" s="44"/>
      <c r="E91" s="45"/>
      <c r="F91" s="45"/>
      <c r="G91" s="45"/>
      <c r="H91" s="45"/>
      <c r="I91" s="46"/>
      <c r="J91" s="159">
        <f t="shared" si="28"/>
        <v>0</v>
      </c>
      <c r="K91" s="97">
        <f t="shared" si="26"/>
        <v>0</v>
      </c>
      <c r="L91" s="99">
        <f t="shared" si="27"/>
        <v>0</v>
      </c>
      <c r="M91" s="168">
        <f t="shared" si="29"/>
        <v>0</v>
      </c>
      <c r="N91" s="169">
        <f t="shared" si="30"/>
        <v>0</v>
      </c>
    </row>
    <row r="92" spans="1:14" ht="63.75" hidden="1" x14ac:dyDescent="0.25">
      <c r="A92" s="41">
        <v>1163304004</v>
      </c>
      <c r="B92" s="42" t="s">
        <v>66</v>
      </c>
      <c r="C92" s="43"/>
      <c r="D92" s="44"/>
      <c r="E92" s="45"/>
      <c r="F92" s="45"/>
      <c r="G92" s="45"/>
      <c r="H92" s="45"/>
      <c r="I92" s="46"/>
      <c r="J92" s="159">
        <f t="shared" si="28"/>
        <v>0</v>
      </c>
      <c r="K92" s="97">
        <f t="shared" si="26"/>
        <v>0</v>
      </c>
      <c r="L92" s="99">
        <f t="shared" si="27"/>
        <v>0</v>
      </c>
      <c r="M92" s="168">
        <f t="shared" si="29"/>
        <v>0</v>
      </c>
      <c r="N92" s="169">
        <f t="shared" si="30"/>
        <v>0</v>
      </c>
    </row>
    <row r="93" spans="1:14" ht="63.75" hidden="1" x14ac:dyDescent="0.25">
      <c r="A93" s="41">
        <v>1164300001</v>
      </c>
      <c r="B93" s="42" t="s">
        <v>67</v>
      </c>
      <c r="C93" s="43"/>
      <c r="D93" s="44"/>
      <c r="E93" s="45"/>
      <c r="F93" s="45"/>
      <c r="G93" s="45"/>
      <c r="H93" s="45"/>
      <c r="I93" s="46"/>
      <c r="J93" s="159">
        <f t="shared" si="28"/>
        <v>0</v>
      </c>
      <c r="K93" s="97">
        <f t="shared" si="26"/>
        <v>0</v>
      </c>
      <c r="L93" s="99">
        <f t="shared" si="27"/>
        <v>0</v>
      </c>
      <c r="M93" s="168">
        <f t="shared" si="29"/>
        <v>0</v>
      </c>
      <c r="N93" s="169">
        <f t="shared" si="30"/>
        <v>0</v>
      </c>
    </row>
    <row r="94" spans="1:14" ht="89.25" hidden="1" x14ac:dyDescent="0.25">
      <c r="A94" s="41">
        <v>1164600004</v>
      </c>
      <c r="B94" s="42" t="s">
        <v>68</v>
      </c>
      <c r="C94" s="43"/>
      <c r="D94" s="44"/>
      <c r="E94" s="45"/>
      <c r="F94" s="45"/>
      <c r="G94" s="45"/>
      <c r="H94" s="45"/>
      <c r="I94" s="46"/>
      <c r="J94" s="159">
        <f t="shared" si="28"/>
        <v>0</v>
      </c>
      <c r="K94" s="97">
        <f t="shared" si="26"/>
        <v>0</v>
      </c>
      <c r="L94" s="99">
        <f t="shared" si="27"/>
        <v>0</v>
      </c>
      <c r="M94" s="168">
        <f t="shared" si="29"/>
        <v>0</v>
      </c>
      <c r="N94" s="169">
        <f t="shared" si="30"/>
        <v>0</v>
      </c>
    </row>
    <row r="95" spans="1:14" ht="51" hidden="1" x14ac:dyDescent="0.25">
      <c r="A95" s="41">
        <v>1165102002</v>
      </c>
      <c r="B95" s="42" t="s">
        <v>69</v>
      </c>
      <c r="C95" s="43"/>
      <c r="D95" s="44"/>
      <c r="E95" s="45"/>
      <c r="F95" s="45"/>
      <c r="G95" s="45"/>
      <c r="H95" s="45"/>
      <c r="I95" s="46"/>
      <c r="J95" s="159">
        <f t="shared" si="28"/>
        <v>0</v>
      </c>
      <c r="K95" s="97">
        <f t="shared" si="26"/>
        <v>0</v>
      </c>
      <c r="L95" s="99">
        <f t="shared" si="27"/>
        <v>0</v>
      </c>
      <c r="M95" s="168">
        <f t="shared" si="29"/>
        <v>0</v>
      </c>
      <c r="N95" s="169">
        <f t="shared" si="30"/>
        <v>0</v>
      </c>
    </row>
    <row r="96" spans="1:14" ht="39" hidden="1" thickBot="1" x14ac:dyDescent="0.3">
      <c r="A96" s="63">
        <v>1169004004</v>
      </c>
      <c r="B96" s="64" t="s">
        <v>70</v>
      </c>
      <c r="C96" s="65"/>
      <c r="D96" s="56"/>
      <c r="E96" s="57"/>
      <c r="F96" s="57"/>
      <c r="G96" s="57"/>
      <c r="H96" s="57"/>
      <c r="I96" s="182"/>
      <c r="J96" s="159">
        <f t="shared" si="28"/>
        <v>0</v>
      </c>
      <c r="K96" s="100">
        <f t="shared" si="26"/>
        <v>0</v>
      </c>
      <c r="L96" s="101">
        <f t="shared" si="27"/>
        <v>0</v>
      </c>
      <c r="M96" s="168">
        <f t="shared" si="29"/>
        <v>0</v>
      </c>
      <c r="N96" s="169">
        <f t="shared" si="30"/>
        <v>0</v>
      </c>
    </row>
    <row r="97" spans="1:14" ht="15.75" x14ac:dyDescent="0.25">
      <c r="A97" s="31">
        <v>1170000000</v>
      </c>
      <c r="B97" s="32" t="s">
        <v>51</v>
      </c>
      <c r="C97" s="11">
        <f>C98+C99</f>
        <v>659631.67000000004</v>
      </c>
      <c r="D97" s="11">
        <f t="shared" ref="D97:I97" si="31">D98+D99</f>
        <v>0</v>
      </c>
      <c r="E97" s="11">
        <f t="shared" si="31"/>
        <v>0</v>
      </c>
      <c r="F97" s="11">
        <f t="shared" si="31"/>
        <v>0</v>
      </c>
      <c r="G97" s="11">
        <f t="shared" si="31"/>
        <v>0</v>
      </c>
      <c r="H97" s="11">
        <f t="shared" si="31"/>
        <v>0</v>
      </c>
      <c r="I97" s="177">
        <f t="shared" si="31"/>
        <v>250304.09999999998</v>
      </c>
      <c r="J97" s="61">
        <f>SUM(J98:J99)</f>
        <v>500000</v>
      </c>
      <c r="K97" s="7">
        <f t="shared" ref="K97:K102" si="32">J97-I97</f>
        <v>249695.90000000002</v>
      </c>
      <c r="L97" s="35">
        <f t="shared" si="27"/>
        <v>-159631.67000000004</v>
      </c>
      <c r="M97" s="7">
        <f t="shared" ref="M97:N97" si="33">SUM(M98:M99)</f>
        <v>500000</v>
      </c>
      <c r="N97" s="163">
        <f t="shared" si="33"/>
        <v>655270</v>
      </c>
    </row>
    <row r="98" spans="1:14" ht="25.5" x14ac:dyDescent="0.25">
      <c r="A98" s="102">
        <v>1170104004</v>
      </c>
      <c r="B98" s="103" t="s">
        <v>52</v>
      </c>
      <c r="C98" s="192">
        <v>32523.93</v>
      </c>
      <c r="D98" s="72"/>
      <c r="E98" s="73"/>
      <c r="F98" s="73"/>
      <c r="G98" s="73"/>
      <c r="H98" s="73"/>
      <c r="I98" s="178">
        <v>3864.77</v>
      </c>
      <c r="J98" s="160"/>
      <c r="K98" s="104">
        <f t="shared" si="32"/>
        <v>-3864.77</v>
      </c>
      <c r="L98" s="47">
        <f t="shared" si="27"/>
        <v>-32523.93</v>
      </c>
      <c r="M98" s="104"/>
      <c r="N98" s="170"/>
    </row>
    <row r="99" spans="1:14" ht="26.25" thickBot="1" x14ac:dyDescent="0.3">
      <c r="A99" s="105">
        <v>1170504004</v>
      </c>
      <c r="B99" s="106" t="s">
        <v>53</v>
      </c>
      <c r="C99" s="193">
        <v>627107.74</v>
      </c>
      <c r="D99" s="107"/>
      <c r="E99" s="108"/>
      <c r="F99" s="108"/>
      <c r="G99" s="108"/>
      <c r="H99" s="108"/>
      <c r="I99" s="179">
        <v>246439.33</v>
      </c>
      <c r="J99" s="161">
        <v>500000</v>
      </c>
      <c r="K99" s="109">
        <f t="shared" si="32"/>
        <v>253560.67</v>
      </c>
      <c r="L99" s="59">
        <f t="shared" si="27"/>
        <v>-127107.73999999999</v>
      </c>
      <c r="M99" s="109">
        <v>500000</v>
      </c>
      <c r="N99" s="171">
        <v>655270</v>
      </c>
    </row>
    <row r="100" spans="1:14" ht="16.5" thickBot="1" x14ac:dyDescent="0.3">
      <c r="A100" s="110">
        <v>2000000000</v>
      </c>
      <c r="B100" s="111" t="s">
        <v>71</v>
      </c>
      <c r="C100" s="6">
        <f>C101+C107+C127+C144+C146+C137</f>
        <v>1247365922.1699998</v>
      </c>
      <c r="D100" s="6">
        <f>D101+D107+D127+D144+D146</f>
        <v>0</v>
      </c>
      <c r="E100" s="6">
        <f>E101+E107+E127+E144+E146</f>
        <v>0</v>
      </c>
      <c r="F100" s="6">
        <f>F101+F107+F127+F144+F146</f>
        <v>0</v>
      </c>
      <c r="G100" s="6">
        <f>G101+G107+G127+G144+G146</f>
        <v>0</v>
      </c>
      <c r="H100" s="6">
        <f>H101+H107+H127+H144+H146</f>
        <v>0</v>
      </c>
      <c r="I100" s="6">
        <f>I101+I107+I127+I137+I146</f>
        <v>1417755201.2900002</v>
      </c>
      <c r="J100" s="6">
        <f>J101+J107+J127+J137</f>
        <v>1395457587.0600002</v>
      </c>
      <c r="K100" s="6">
        <f t="shared" si="32"/>
        <v>-22297614.230000019</v>
      </c>
      <c r="L100" s="112">
        <f t="shared" si="27"/>
        <v>148091664.89000034</v>
      </c>
      <c r="M100" s="6">
        <f>M101+M107+M127+M137</f>
        <v>912216448.07000005</v>
      </c>
      <c r="N100" s="6">
        <f>N101+N107+N127+N137</f>
        <v>914759407.06999993</v>
      </c>
    </row>
    <row r="101" spans="1:14" ht="25.5" x14ac:dyDescent="0.25">
      <c r="A101" s="31">
        <v>2021000000</v>
      </c>
      <c r="B101" s="32" t="s">
        <v>72</v>
      </c>
      <c r="C101" s="11">
        <f>C102+C106+C103+C104+C105</f>
        <v>119661019.59999999</v>
      </c>
      <c r="D101" s="33"/>
      <c r="E101" s="34"/>
      <c r="F101" s="34"/>
      <c r="G101" s="34"/>
      <c r="H101" s="34"/>
      <c r="I101" s="7">
        <f>SUM(I102:I106)</f>
        <v>111666453.06999999</v>
      </c>
      <c r="J101" s="7">
        <f>J102+J106</f>
        <v>0</v>
      </c>
      <c r="K101" s="7">
        <f t="shared" si="32"/>
        <v>-111666453.06999999</v>
      </c>
      <c r="L101" s="35">
        <f t="shared" si="27"/>
        <v>-119661019.59999999</v>
      </c>
      <c r="M101" s="7">
        <f t="shared" ref="M101:N101" si="34">M102+M106</f>
        <v>0</v>
      </c>
      <c r="N101" s="7">
        <f t="shared" si="34"/>
        <v>0</v>
      </c>
    </row>
    <row r="102" spans="1:14" ht="25.5" x14ac:dyDescent="0.25">
      <c r="A102" s="41">
        <v>2021500104</v>
      </c>
      <c r="B102" s="42" t="s">
        <v>73</v>
      </c>
      <c r="C102" s="43"/>
      <c r="D102" s="44"/>
      <c r="E102" s="45"/>
      <c r="F102" s="45"/>
      <c r="G102" s="45"/>
      <c r="H102" s="45"/>
      <c r="I102" s="8"/>
      <c r="J102" s="8"/>
      <c r="K102" s="8">
        <f t="shared" si="32"/>
        <v>0</v>
      </c>
      <c r="L102" s="47">
        <f t="shared" si="27"/>
        <v>0</v>
      </c>
      <c r="M102" s="8"/>
      <c r="N102" s="144"/>
    </row>
    <row r="103" spans="1:14" ht="37.5" customHeight="1" x14ac:dyDescent="0.25">
      <c r="A103" s="113">
        <v>2021500204</v>
      </c>
      <c r="B103" s="114" t="s">
        <v>127</v>
      </c>
      <c r="C103" s="9">
        <v>112304900</v>
      </c>
      <c r="D103" s="44"/>
      <c r="E103" s="45"/>
      <c r="F103" s="45"/>
      <c r="G103" s="45"/>
      <c r="H103" s="45"/>
      <c r="I103" s="9">
        <v>108972453.06999999</v>
      </c>
      <c r="J103" s="20"/>
      <c r="K103" s="8"/>
      <c r="L103" s="47"/>
      <c r="M103" s="20"/>
      <c r="N103" s="143"/>
    </row>
    <row r="104" spans="1:14" ht="105" x14ac:dyDescent="0.25">
      <c r="A104" s="115" t="s">
        <v>120</v>
      </c>
      <c r="B104" s="4" t="s">
        <v>119</v>
      </c>
      <c r="C104" s="9"/>
      <c r="D104" s="44"/>
      <c r="E104" s="45"/>
      <c r="F104" s="45"/>
      <c r="G104" s="45"/>
      <c r="H104" s="45"/>
      <c r="I104" s="9"/>
      <c r="J104" s="20"/>
      <c r="K104" s="8">
        <f t="shared" ref="K104:K106" si="35">J104-I104</f>
        <v>0</v>
      </c>
      <c r="L104" s="47">
        <f t="shared" si="27"/>
        <v>0</v>
      </c>
      <c r="M104" s="20"/>
      <c r="N104" s="143"/>
    </row>
    <row r="105" spans="1:14" ht="15.75" x14ac:dyDescent="0.25">
      <c r="A105" s="116">
        <v>2021999904</v>
      </c>
      <c r="B105" s="3" t="s">
        <v>121</v>
      </c>
      <c r="C105" s="9">
        <v>7356119.5999999996</v>
      </c>
      <c r="D105" s="44"/>
      <c r="E105" s="45"/>
      <c r="F105" s="45"/>
      <c r="G105" s="45"/>
      <c r="H105" s="45"/>
      <c r="I105" s="9">
        <v>2694000</v>
      </c>
      <c r="J105" s="20"/>
      <c r="K105" s="8">
        <f t="shared" si="35"/>
        <v>-2694000</v>
      </c>
      <c r="L105" s="47">
        <f t="shared" si="27"/>
        <v>-7356119.5999999996</v>
      </c>
      <c r="M105" s="20"/>
      <c r="N105" s="143"/>
    </row>
    <row r="106" spans="1:14" ht="26.25" thickBot="1" x14ac:dyDescent="0.3">
      <c r="A106" s="63">
        <v>2021500204</v>
      </c>
      <c r="B106" s="64" t="s">
        <v>74</v>
      </c>
      <c r="C106" s="65"/>
      <c r="D106" s="56"/>
      <c r="E106" s="57"/>
      <c r="F106" s="57"/>
      <c r="G106" s="57"/>
      <c r="H106" s="57"/>
      <c r="I106" s="10"/>
      <c r="J106" s="10"/>
      <c r="K106" s="8">
        <f t="shared" si="35"/>
        <v>0</v>
      </c>
      <c r="L106" s="47">
        <f t="shared" si="27"/>
        <v>0</v>
      </c>
      <c r="M106" s="10"/>
      <c r="N106" s="142"/>
    </row>
    <row r="107" spans="1:14" ht="25.5" x14ac:dyDescent="0.25">
      <c r="A107" s="31">
        <v>2022000000</v>
      </c>
      <c r="B107" s="32" t="s">
        <v>75</v>
      </c>
      <c r="C107" s="11">
        <f>SUM(C110:C126)</f>
        <v>294838978.62</v>
      </c>
      <c r="D107" s="11">
        <f t="shared" ref="D107:H107" si="36">D115+D121+D122+D123+D124</f>
        <v>0</v>
      </c>
      <c r="E107" s="11">
        <f t="shared" si="36"/>
        <v>0</v>
      </c>
      <c r="F107" s="11">
        <f t="shared" si="36"/>
        <v>0</v>
      </c>
      <c r="G107" s="11">
        <f t="shared" si="36"/>
        <v>0</v>
      </c>
      <c r="H107" s="11">
        <f t="shared" si="36"/>
        <v>0</v>
      </c>
      <c r="I107" s="11">
        <f>SUM(I108:I126)</f>
        <v>404889517.09000003</v>
      </c>
      <c r="J107" s="7">
        <f>SUM(J108:J126)</f>
        <v>516479746.12</v>
      </c>
      <c r="K107" s="7">
        <f>J107-I107</f>
        <v>111590229.02999997</v>
      </c>
      <c r="L107" s="117">
        <f t="shared" si="27"/>
        <v>221640767.5</v>
      </c>
      <c r="M107" s="7">
        <f>SUM(M108:M126)</f>
        <v>77813895.109999999</v>
      </c>
      <c r="N107" s="7">
        <f>SUM(N108:N126)</f>
        <v>33247513.16</v>
      </c>
    </row>
    <row r="108" spans="1:14" ht="76.5" x14ac:dyDescent="0.25">
      <c r="A108" s="197">
        <v>2022007704</v>
      </c>
      <c r="B108" s="71" t="s">
        <v>158</v>
      </c>
      <c r="C108" s="88"/>
      <c r="D108" s="196"/>
      <c r="E108" s="196"/>
      <c r="F108" s="196"/>
      <c r="G108" s="196"/>
      <c r="H108" s="196"/>
      <c r="I108" s="12">
        <v>25320760</v>
      </c>
      <c r="J108" s="120">
        <v>59081770</v>
      </c>
      <c r="K108" s="120">
        <f>J108-I108</f>
        <v>33761010</v>
      </c>
      <c r="L108" s="198"/>
      <c r="M108" s="120"/>
      <c r="N108" s="120"/>
    </row>
    <row r="109" spans="1:14" ht="73.5" customHeight="1" x14ac:dyDescent="0.25">
      <c r="A109" s="118">
        <v>2022021604</v>
      </c>
      <c r="B109" s="71" t="s">
        <v>131</v>
      </c>
      <c r="C109" s="12"/>
      <c r="D109" s="119"/>
      <c r="E109" s="119"/>
      <c r="F109" s="119"/>
      <c r="G109" s="119"/>
      <c r="H109" s="119"/>
      <c r="I109" s="12"/>
      <c r="J109" s="120"/>
      <c r="K109" s="120">
        <f>J109-I109</f>
        <v>0</v>
      </c>
      <c r="L109" s="155"/>
      <c r="M109" s="120"/>
      <c r="N109" s="104"/>
    </row>
    <row r="110" spans="1:14" ht="63.75" x14ac:dyDescent="0.25">
      <c r="A110" s="70">
        <v>2022029904</v>
      </c>
      <c r="B110" s="121" t="s">
        <v>92</v>
      </c>
      <c r="C110" s="13">
        <v>2072419.59</v>
      </c>
      <c r="D110" s="95"/>
      <c r="E110" s="96"/>
      <c r="F110" s="96"/>
      <c r="G110" s="96"/>
      <c r="H110" s="96"/>
      <c r="I110" s="13"/>
      <c r="J110" s="74"/>
      <c r="K110" s="74">
        <f>J110-I110</f>
        <v>0</v>
      </c>
      <c r="L110" s="47">
        <f t="shared" si="27"/>
        <v>-2072419.59</v>
      </c>
      <c r="M110" s="74"/>
      <c r="N110" s="147"/>
    </row>
    <row r="111" spans="1:14" ht="63.75" x14ac:dyDescent="0.25">
      <c r="A111" s="70">
        <v>2022030204</v>
      </c>
      <c r="B111" s="121" t="s">
        <v>91</v>
      </c>
      <c r="C111" s="13">
        <v>356652.47</v>
      </c>
      <c r="D111" s="95"/>
      <c r="E111" s="96"/>
      <c r="F111" s="96"/>
      <c r="G111" s="96"/>
      <c r="H111" s="96"/>
      <c r="I111" s="13"/>
      <c r="J111" s="74"/>
      <c r="K111" s="74">
        <f t="shared" ref="K111:K126" si="37">J111-I111</f>
        <v>0</v>
      </c>
      <c r="L111" s="47">
        <f t="shared" si="27"/>
        <v>-356652.47</v>
      </c>
      <c r="M111" s="74"/>
      <c r="N111" s="147"/>
    </row>
    <row r="112" spans="1:14" ht="41.25" customHeight="1" x14ac:dyDescent="0.25">
      <c r="A112" s="70">
        <v>2022030304</v>
      </c>
      <c r="B112" s="121" t="s">
        <v>155</v>
      </c>
      <c r="C112" s="13"/>
      <c r="D112" s="95"/>
      <c r="E112" s="96"/>
      <c r="F112" s="96"/>
      <c r="G112" s="96"/>
      <c r="H112" s="96"/>
      <c r="I112" s="13">
        <v>26639600</v>
      </c>
      <c r="J112" s="74"/>
      <c r="K112" s="74"/>
      <c r="L112" s="47"/>
      <c r="M112" s="74"/>
      <c r="N112" s="147"/>
    </row>
    <row r="113" spans="1:14" ht="51.75" hidden="1" customHeight="1" x14ac:dyDescent="0.25">
      <c r="A113" s="70">
        <v>2022522904</v>
      </c>
      <c r="B113" s="121" t="s">
        <v>93</v>
      </c>
      <c r="C113" s="13"/>
      <c r="D113" s="95"/>
      <c r="E113" s="96"/>
      <c r="F113" s="96"/>
      <c r="G113" s="96"/>
      <c r="H113" s="96"/>
      <c r="I113" s="13"/>
      <c r="J113" s="74"/>
      <c r="K113" s="74">
        <f t="shared" si="37"/>
        <v>0</v>
      </c>
      <c r="L113" s="47">
        <f t="shared" si="27"/>
        <v>0</v>
      </c>
      <c r="M113" s="74"/>
      <c r="N113" s="147"/>
    </row>
    <row r="114" spans="1:14" ht="51.75" hidden="1" customHeight="1" x14ac:dyDescent="0.25">
      <c r="A114" s="70">
        <v>2022524304</v>
      </c>
      <c r="B114" s="121" t="s">
        <v>94</v>
      </c>
      <c r="C114" s="13"/>
      <c r="D114" s="95"/>
      <c r="E114" s="96"/>
      <c r="F114" s="96"/>
      <c r="G114" s="96"/>
      <c r="H114" s="96"/>
      <c r="I114" s="13"/>
      <c r="J114" s="74"/>
      <c r="K114" s="74">
        <f t="shared" si="37"/>
        <v>0</v>
      </c>
      <c r="L114" s="47">
        <f t="shared" si="27"/>
        <v>0</v>
      </c>
      <c r="M114" s="74"/>
      <c r="N114" s="147"/>
    </row>
    <row r="115" spans="1:14" ht="38.25" hidden="1" x14ac:dyDescent="0.25">
      <c r="A115" s="41">
        <v>2022502704</v>
      </c>
      <c r="B115" s="42" t="s">
        <v>76</v>
      </c>
      <c r="C115" s="174"/>
      <c r="D115" s="44"/>
      <c r="E115" s="45"/>
      <c r="F115" s="45"/>
      <c r="G115" s="45"/>
      <c r="H115" s="45"/>
      <c r="I115" s="174"/>
      <c r="J115" s="8"/>
      <c r="K115" s="74">
        <f t="shared" si="37"/>
        <v>0</v>
      </c>
      <c r="L115" s="47">
        <f t="shared" si="27"/>
        <v>0</v>
      </c>
      <c r="M115" s="75"/>
      <c r="N115" s="146"/>
    </row>
    <row r="116" spans="1:14" ht="76.5" customHeight="1" x14ac:dyDescent="0.25">
      <c r="A116" s="41">
        <v>2022508104</v>
      </c>
      <c r="B116" s="42" t="s">
        <v>137</v>
      </c>
      <c r="C116" s="174"/>
      <c r="D116" s="44"/>
      <c r="E116" s="45"/>
      <c r="F116" s="45"/>
      <c r="G116" s="45"/>
      <c r="H116" s="45"/>
      <c r="I116" s="174">
        <v>841725.14</v>
      </c>
      <c r="J116" s="8">
        <v>1239244.8500000001</v>
      </c>
      <c r="K116" s="74"/>
      <c r="L116" s="47"/>
      <c r="M116" s="75"/>
      <c r="N116" s="146"/>
    </row>
    <row r="117" spans="1:14" ht="33" hidden="1" customHeight="1" x14ac:dyDescent="0.25">
      <c r="A117" s="41">
        <v>2022521904</v>
      </c>
      <c r="B117" s="42" t="s">
        <v>99</v>
      </c>
      <c r="C117" s="174"/>
      <c r="D117" s="44"/>
      <c r="E117" s="45"/>
      <c r="F117" s="45"/>
      <c r="G117" s="45"/>
      <c r="H117" s="45"/>
      <c r="I117" s="174"/>
      <c r="J117" s="8"/>
      <c r="K117" s="74">
        <f t="shared" si="37"/>
        <v>0</v>
      </c>
      <c r="L117" s="47">
        <f t="shared" si="27"/>
        <v>0</v>
      </c>
      <c r="M117" s="75"/>
      <c r="N117" s="146"/>
    </row>
    <row r="118" spans="1:14" ht="65.25" customHeight="1" x14ac:dyDescent="0.25">
      <c r="A118" s="113">
        <v>2022529904</v>
      </c>
      <c r="B118" s="114" t="s">
        <v>130</v>
      </c>
      <c r="C118" s="174"/>
      <c r="D118" s="44"/>
      <c r="E118" s="45"/>
      <c r="F118" s="45"/>
      <c r="G118" s="45"/>
      <c r="H118" s="45"/>
      <c r="I118" s="174"/>
      <c r="J118" s="8">
        <v>457453.9</v>
      </c>
      <c r="K118" s="74"/>
      <c r="L118" s="47"/>
      <c r="M118" s="75"/>
      <c r="N118" s="146"/>
    </row>
    <row r="119" spans="1:14" ht="87.75" hidden="1" customHeight="1" x14ac:dyDescent="0.25">
      <c r="A119" s="115" t="s">
        <v>123</v>
      </c>
      <c r="B119" s="4" t="s">
        <v>122</v>
      </c>
      <c r="C119" s="174"/>
      <c r="D119" s="44"/>
      <c r="E119" s="45"/>
      <c r="F119" s="45"/>
      <c r="G119" s="45"/>
      <c r="H119" s="45"/>
      <c r="I119" s="174"/>
      <c r="J119" s="8"/>
      <c r="K119" s="74">
        <f t="shared" si="37"/>
        <v>0</v>
      </c>
      <c r="L119" s="47">
        <f t="shared" si="27"/>
        <v>0</v>
      </c>
      <c r="M119" s="75"/>
      <c r="N119" s="146"/>
    </row>
    <row r="120" spans="1:14" ht="63.75" hidden="1" customHeight="1" x14ac:dyDescent="0.25">
      <c r="A120" s="41">
        <v>2022549104</v>
      </c>
      <c r="B120" s="42" t="s">
        <v>100</v>
      </c>
      <c r="C120" s="174"/>
      <c r="D120" s="44"/>
      <c r="E120" s="45"/>
      <c r="F120" s="45"/>
      <c r="G120" s="45"/>
      <c r="H120" s="45"/>
      <c r="I120" s="174"/>
      <c r="J120" s="8"/>
      <c r="K120" s="74">
        <f t="shared" si="37"/>
        <v>0</v>
      </c>
      <c r="L120" s="47">
        <f t="shared" si="27"/>
        <v>0</v>
      </c>
      <c r="M120" s="75"/>
      <c r="N120" s="146"/>
    </row>
    <row r="121" spans="1:14" ht="25.5" x14ac:dyDescent="0.25">
      <c r="A121" s="41">
        <v>2022549704</v>
      </c>
      <c r="B121" s="42" t="s">
        <v>77</v>
      </c>
      <c r="C121" s="174">
        <v>2810275</v>
      </c>
      <c r="D121" s="44"/>
      <c r="E121" s="45"/>
      <c r="F121" s="45"/>
      <c r="G121" s="45"/>
      <c r="H121" s="45"/>
      <c r="I121" s="174">
        <v>2011750</v>
      </c>
      <c r="J121" s="8">
        <v>2100475</v>
      </c>
      <c r="K121" s="74">
        <f t="shared" si="37"/>
        <v>88725</v>
      </c>
      <c r="L121" s="47">
        <f t="shared" si="27"/>
        <v>-709800</v>
      </c>
      <c r="M121" s="75">
        <v>1830195.16</v>
      </c>
      <c r="N121" s="146">
        <v>1934837.79</v>
      </c>
    </row>
    <row r="122" spans="1:14" ht="25.5" x14ac:dyDescent="0.25">
      <c r="A122" s="48">
        <v>2022551904</v>
      </c>
      <c r="B122" s="49" t="s">
        <v>78</v>
      </c>
      <c r="C122" s="175"/>
      <c r="D122" s="44"/>
      <c r="E122" s="45"/>
      <c r="F122" s="45"/>
      <c r="G122" s="45"/>
      <c r="H122" s="45"/>
      <c r="I122" s="175"/>
      <c r="J122" s="20"/>
      <c r="K122" s="74">
        <f t="shared" si="37"/>
        <v>0</v>
      </c>
      <c r="L122" s="47">
        <f t="shared" si="27"/>
        <v>0</v>
      </c>
      <c r="M122" s="14"/>
      <c r="N122" s="148"/>
    </row>
    <row r="123" spans="1:14" ht="51" x14ac:dyDescent="0.25">
      <c r="A123" s="41">
        <v>2022555504</v>
      </c>
      <c r="B123" s="52" t="s">
        <v>79</v>
      </c>
      <c r="C123" s="172">
        <v>32423195</v>
      </c>
      <c r="D123" s="54"/>
      <c r="E123" s="55"/>
      <c r="F123" s="55"/>
      <c r="G123" s="55"/>
      <c r="H123" s="55"/>
      <c r="I123" s="172">
        <v>32580093.829999998</v>
      </c>
      <c r="J123" s="8">
        <v>27675756.960000001</v>
      </c>
      <c r="K123" s="74">
        <f t="shared" si="37"/>
        <v>-4904336.8699999973</v>
      </c>
      <c r="L123" s="47">
        <f t="shared" si="27"/>
        <v>-4747438.0399999991</v>
      </c>
      <c r="M123" s="8"/>
      <c r="N123" s="8"/>
    </row>
    <row r="124" spans="1:14" ht="15.75" x14ac:dyDescent="0.25">
      <c r="A124" s="90">
        <v>2022999904</v>
      </c>
      <c r="B124" s="91" t="s">
        <v>80</v>
      </c>
      <c r="C124" s="176">
        <v>257176436.56</v>
      </c>
      <c r="D124" s="44"/>
      <c r="E124" s="45"/>
      <c r="F124" s="45"/>
      <c r="G124" s="45"/>
      <c r="H124" s="45"/>
      <c r="I124" s="176">
        <v>317495588.12</v>
      </c>
      <c r="J124" s="149">
        <v>425925045.41000003</v>
      </c>
      <c r="K124" s="139">
        <f t="shared" si="37"/>
        <v>108429457.29000002</v>
      </c>
      <c r="L124" s="51">
        <f t="shared" si="27"/>
        <v>168748608.85000002</v>
      </c>
      <c r="M124" s="139">
        <v>75983699.950000003</v>
      </c>
      <c r="N124" s="150">
        <v>31312675.370000001</v>
      </c>
    </row>
    <row r="125" spans="1:14" ht="65.25" customHeight="1" x14ac:dyDescent="0.25">
      <c r="A125" s="89">
        <v>2024550504</v>
      </c>
      <c r="B125" s="52" t="s">
        <v>138</v>
      </c>
      <c r="C125" s="172"/>
      <c r="D125" s="54"/>
      <c r="E125" s="55"/>
      <c r="F125" s="55"/>
      <c r="G125" s="55"/>
      <c r="H125" s="55"/>
      <c r="I125" s="172"/>
      <c r="J125" s="8"/>
      <c r="K125" s="75"/>
      <c r="L125" s="47"/>
      <c r="M125" s="75"/>
      <c r="N125" s="75"/>
    </row>
    <row r="126" spans="1:14" ht="39.75" customHeight="1" thickBot="1" x14ac:dyDescent="0.3">
      <c r="A126" s="48">
        <v>2024545404</v>
      </c>
      <c r="B126" s="122" t="s">
        <v>95</v>
      </c>
      <c r="C126" s="173"/>
      <c r="D126" s="123"/>
      <c r="E126" s="124"/>
      <c r="F126" s="124"/>
      <c r="G126" s="124"/>
      <c r="H126" s="124"/>
      <c r="I126" s="14"/>
      <c r="J126" s="20"/>
      <c r="K126" s="74">
        <f t="shared" si="37"/>
        <v>0</v>
      </c>
      <c r="L126" s="47">
        <f t="shared" si="27"/>
        <v>0</v>
      </c>
      <c r="M126" s="14"/>
      <c r="N126" s="148"/>
    </row>
    <row r="127" spans="1:14" ht="25.5" x14ac:dyDescent="0.25">
      <c r="A127" s="125">
        <v>2023000000</v>
      </c>
      <c r="B127" s="126" t="s">
        <v>81</v>
      </c>
      <c r="C127" s="194">
        <f>SUM(C128:C136)</f>
        <v>673533397.88</v>
      </c>
      <c r="D127" s="33"/>
      <c r="E127" s="34"/>
      <c r="F127" s="34"/>
      <c r="G127" s="34"/>
      <c r="H127" s="34"/>
      <c r="I127" s="15">
        <f>SUM(I128:I136)</f>
        <v>867158691.44000006</v>
      </c>
      <c r="J127" s="15">
        <f>SUM(J128:J136)</f>
        <v>795398647.95000005</v>
      </c>
      <c r="K127" s="15">
        <f>J127-I127</f>
        <v>-71760043.49000001</v>
      </c>
      <c r="L127" s="117">
        <f t="shared" si="27"/>
        <v>121865250.07000005</v>
      </c>
      <c r="M127" s="15">
        <f>SUM(M128:M136)</f>
        <v>801328410.48000002</v>
      </c>
      <c r="N127" s="15">
        <f>SUM(N128:N136)</f>
        <v>847592037.26999998</v>
      </c>
    </row>
    <row r="128" spans="1:14" ht="38.25" x14ac:dyDescent="0.25">
      <c r="A128" s="41">
        <v>2023002404</v>
      </c>
      <c r="B128" s="52" t="s">
        <v>82</v>
      </c>
      <c r="C128" s="172">
        <v>589763406.88</v>
      </c>
      <c r="D128" s="54"/>
      <c r="E128" s="55"/>
      <c r="F128" s="55"/>
      <c r="G128" s="55"/>
      <c r="H128" s="55"/>
      <c r="I128" s="172">
        <v>790869381.54999995</v>
      </c>
      <c r="J128" s="8">
        <v>718137054.62</v>
      </c>
      <c r="K128" s="8">
        <f>J128-I128</f>
        <v>-72732326.929999948</v>
      </c>
      <c r="L128" s="47">
        <f t="shared" si="27"/>
        <v>128373647.74000001</v>
      </c>
      <c r="M128" s="8">
        <v>722300835.21000004</v>
      </c>
      <c r="N128" s="144">
        <v>762678723.90999997</v>
      </c>
    </row>
    <row r="129" spans="1:14" ht="76.5" x14ac:dyDescent="0.25">
      <c r="A129" s="41">
        <v>2023002904</v>
      </c>
      <c r="B129" s="52" t="s">
        <v>83</v>
      </c>
      <c r="C129" s="172">
        <v>13309000</v>
      </c>
      <c r="D129" s="54"/>
      <c r="E129" s="55"/>
      <c r="F129" s="55"/>
      <c r="G129" s="55"/>
      <c r="H129" s="55"/>
      <c r="I129" s="172">
        <v>12942577.619999999</v>
      </c>
      <c r="J129" s="8">
        <v>13074514</v>
      </c>
      <c r="K129" s="8">
        <f t="shared" ref="K129:K136" si="38">J129-I129</f>
        <v>131936.38000000082</v>
      </c>
      <c r="L129" s="47">
        <f t="shared" si="27"/>
        <v>-234486</v>
      </c>
      <c r="M129" s="8">
        <v>13594195</v>
      </c>
      <c r="N129" s="144">
        <v>14138623</v>
      </c>
    </row>
    <row r="130" spans="1:14" ht="63.75" x14ac:dyDescent="0.25">
      <c r="A130" s="41">
        <v>2023508204</v>
      </c>
      <c r="B130" s="52" t="s">
        <v>84</v>
      </c>
      <c r="C130" s="172">
        <v>29000640</v>
      </c>
      <c r="D130" s="54"/>
      <c r="E130" s="55"/>
      <c r="F130" s="55"/>
      <c r="G130" s="55"/>
      <c r="H130" s="55"/>
      <c r="I130" s="172">
        <v>21465772.449999999</v>
      </c>
      <c r="J130" s="8">
        <v>15056733.33</v>
      </c>
      <c r="K130" s="8">
        <f t="shared" si="38"/>
        <v>-6409039.1199999992</v>
      </c>
      <c r="L130" s="47">
        <f t="shared" si="27"/>
        <v>-13943906.67</v>
      </c>
      <c r="M130" s="8">
        <v>15977029.27</v>
      </c>
      <c r="N130" s="144">
        <v>20969891.359999999</v>
      </c>
    </row>
    <row r="131" spans="1:14" ht="63.75" x14ac:dyDescent="0.25">
      <c r="A131" s="41">
        <v>2023512004</v>
      </c>
      <c r="B131" s="52" t="s">
        <v>85</v>
      </c>
      <c r="C131" s="172">
        <v>533081</v>
      </c>
      <c r="D131" s="54"/>
      <c r="E131" s="55"/>
      <c r="F131" s="55"/>
      <c r="G131" s="55"/>
      <c r="H131" s="55"/>
      <c r="I131" s="172">
        <v>10635</v>
      </c>
      <c r="J131" s="8">
        <v>33633</v>
      </c>
      <c r="K131" s="8">
        <f t="shared" si="38"/>
        <v>22998</v>
      </c>
      <c r="L131" s="47">
        <f t="shared" si="27"/>
        <v>-499448</v>
      </c>
      <c r="M131" s="8">
        <v>34885</v>
      </c>
      <c r="N131" s="144">
        <v>431630</v>
      </c>
    </row>
    <row r="132" spans="1:14" ht="65.25" hidden="1" customHeight="1" x14ac:dyDescent="0.25">
      <c r="A132" s="48">
        <v>2023526004</v>
      </c>
      <c r="B132" s="122" t="s">
        <v>96</v>
      </c>
      <c r="C132" s="173"/>
      <c r="D132" s="123"/>
      <c r="E132" s="124"/>
      <c r="F132" s="124"/>
      <c r="G132" s="124"/>
      <c r="H132" s="124"/>
      <c r="I132" s="173"/>
      <c r="J132" s="20"/>
      <c r="K132" s="8">
        <f t="shared" si="38"/>
        <v>0</v>
      </c>
      <c r="L132" s="47">
        <f t="shared" si="27"/>
        <v>0</v>
      </c>
      <c r="M132" s="20"/>
      <c r="N132" s="143"/>
    </row>
    <row r="133" spans="1:14" ht="103.5" customHeight="1" x14ac:dyDescent="0.25">
      <c r="A133" s="48">
        <v>2023530404</v>
      </c>
      <c r="B133" s="122" t="s">
        <v>97</v>
      </c>
      <c r="C133" s="173">
        <v>33934575</v>
      </c>
      <c r="D133" s="123"/>
      <c r="E133" s="124"/>
      <c r="F133" s="124"/>
      <c r="G133" s="124"/>
      <c r="H133" s="124"/>
      <c r="I133" s="173">
        <v>34651812.82</v>
      </c>
      <c r="J133" s="20">
        <v>41168050</v>
      </c>
      <c r="K133" s="8">
        <f t="shared" si="38"/>
        <v>6516237.1799999997</v>
      </c>
      <c r="L133" s="47">
        <f t="shared" si="27"/>
        <v>7233475</v>
      </c>
      <c r="M133" s="20">
        <v>41168050</v>
      </c>
      <c r="N133" s="143">
        <v>40821250</v>
      </c>
    </row>
    <row r="134" spans="1:14" ht="45" customHeight="1" x14ac:dyDescent="0.25">
      <c r="A134" s="48">
        <v>2023690004</v>
      </c>
      <c r="B134" s="122" t="s">
        <v>132</v>
      </c>
      <c r="C134" s="173">
        <v>2245080</v>
      </c>
      <c r="D134" s="123"/>
      <c r="E134" s="124"/>
      <c r="F134" s="124"/>
      <c r="G134" s="124"/>
      <c r="H134" s="124"/>
      <c r="I134" s="173">
        <v>2506961</v>
      </c>
      <c r="J134" s="20">
        <v>3112979</v>
      </c>
      <c r="K134" s="8">
        <f t="shared" si="38"/>
        <v>606018</v>
      </c>
      <c r="L134" s="47">
        <f t="shared" si="27"/>
        <v>867899</v>
      </c>
      <c r="M134" s="20">
        <v>3149982</v>
      </c>
      <c r="N134" s="143">
        <v>3275981</v>
      </c>
    </row>
    <row r="135" spans="1:14" ht="55.5" customHeight="1" x14ac:dyDescent="0.25">
      <c r="A135" s="48">
        <v>2023999904</v>
      </c>
      <c r="B135" s="122" t="s">
        <v>133</v>
      </c>
      <c r="C135" s="173">
        <v>901627</v>
      </c>
      <c r="D135" s="123"/>
      <c r="E135" s="124"/>
      <c r="F135" s="124"/>
      <c r="G135" s="124"/>
      <c r="H135" s="124"/>
      <c r="I135" s="173">
        <v>925400</v>
      </c>
      <c r="J135" s="20">
        <v>1135154</v>
      </c>
      <c r="K135" s="8">
        <f t="shared" si="38"/>
        <v>209754</v>
      </c>
      <c r="L135" s="47">
        <f t="shared" si="27"/>
        <v>233527</v>
      </c>
      <c r="M135" s="20">
        <v>1145378</v>
      </c>
      <c r="N135" s="143">
        <v>1186682</v>
      </c>
    </row>
    <row r="136" spans="1:14" ht="38.25" x14ac:dyDescent="0.25">
      <c r="A136" s="48">
        <v>2023593004</v>
      </c>
      <c r="B136" s="122" t="s">
        <v>86</v>
      </c>
      <c r="C136" s="173">
        <v>3845988</v>
      </c>
      <c r="D136" s="123"/>
      <c r="E136" s="124"/>
      <c r="F136" s="124"/>
      <c r="G136" s="124"/>
      <c r="H136" s="124"/>
      <c r="I136" s="173">
        <v>3786151</v>
      </c>
      <c r="J136" s="20">
        <v>3680530</v>
      </c>
      <c r="K136" s="20">
        <f t="shared" si="38"/>
        <v>-105621</v>
      </c>
      <c r="L136" s="51">
        <f t="shared" si="27"/>
        <v>-165458</v>
      </c>
      <c r="M136" s="20">
        <v>3958056</v>
      </c>
      <c r="N136" s="143">
        <v>4089256</v>
      </c>
    </row>
    <row r="137" spans="1:14" ht="15.75" x14ac:dyDescent="0.25">
      <c r="A137" s="151" t="s">
        <v>135</v>
      </c>
      <c r="B137" s="152" t="s">
        <v>124</v>
      </c>
      <c r="C137" s="153">
        <f>SUM(C138:C143)</f>
        <v>160191227.09</v>
      </c>
      <c r="D137" s="153">
        <f>D141+D143</f>
        <v>0</v>
      </c>
      <c r="E137" s="153">
        <f>E141+E143</f>
        <v>0</v>
      </c>
      <c r="F137" s="153">
        <f>F141+F143</f>
        <v>0</v>
      </c>
      <c r="G137" s="153">
        <f>G141+G143</f>
        <v>0</v>
      </c>
      <c r="H137" s="153">
        <f>H141+H143</f>
        <v>0</v>
      </c>
      <c r="I137" s="153">
        <f>SUM(I138:I143)</f>
        <v>47095751.019999996</v>
      </c>
      <c r="J137" s="153">
        <f>SUM(J138:J143)</f>
        <v>83579192.989999995</v>
      </c>
      <c r="K137" s="153">
        <f>K141+K143</f>
        <v>801783.89</v>
      </c>
      <c r="L137" s="154">
        <f t="shared" si="27"/>
        <v>-76612034.100000009</v>
      </c>
      <c r="M137" s="39">
        <f>SUM(M138:M143)</f>
        <v>33074142.48</v>
      </c>
      <c r="N137" s="39">
        <f>SUM(N138:N143)</f>
        <v>33919856.640000001</v>
      </c>
    </row>
    <row r="138" spans="1:14" ht="90" x14ac:dyDescent="0.25">
      <c r="A138" s="127" t="s">
        <v>146</v>
      </c>
      <c r="B138" s="5" t="s">
        <v>147</v>
      </c>
      <c r="C138" s="53"/>
      <c r="D138" s="53"/>
      <c r="E138" s="53"/>
      <c r="F138" s="53"/>
      <c r="G138" s="53"/>
      <c r="H138" s="53"/>
      <c r="I138" s="53">
        <v>951981</v>
      </c>
      <c r="J138" s="53">
        <v>2537142.48</v>
      </c>
      <c r="K138" s="204">
        <f t="shared" ref="K138:K143" si="39">K142+K144</f>
        <v>13055211.33</v>
      </c>
      <c r="L138" s="205">
        <f t="shared" ref="L138:L143" si="40">J138-C138</f>
        <v>2537142.48</v>
      </c>
      <c r="M138" s="8">
        <v>2537142.48</v>
      </c>
      <c r="N138" s="8">
        <v>3382856.64</v>
      </c>
    </row>
    <row r="139" spans="1:14" ht="63.75" x14ac:dyDescent="0.25">
      <c r="A139" s="145">
        <v>2024542404</v>
      </c>
      <c r="B139" s="122" t="s">
        <v>148</v>
      </c>
      <c r="C139" s="53"/>
      <c r="D139" s="53"/>
      <c r="E139" s="53"/>
      <c r="F139" s="53"/>
      <c r="G139" s="53"/>
      <c r="H139" s="53"/>
      <c r="I139" s="53"/>
      <c r="J139" s="53">
        <v>50505050.509999998</v>
      </c>
      <c r="K139" s="204">
        <f t="shared" si="39"/>
        <v>801783.89</v>
      </c>
      <c r="L139" s="205">
        <f t="shared" si="40"/>
        <v>50505050.509999998</v>
      </c>
      <c r="M139" s="8"/>
      <c r="N139" s="8"/>
    </row>
    <row r="140" spans="1:14" ht="38.25" x14ac:dyDescent="0.25">
      <c r="A140" s="145">
        <v>2024545304</v>
      </c>
      <c r="B140" s="122" t="s">
        <v>154</v>
      </c>
      <c r="C140" s="53"/>
      <c r="D140" s="53"/>
      <c r="E140" s="53"/>
      <c r="F140" s="53"/>
      <c r="G140" s="53"/>
      <c r="H140" s="53"/>
      <c r="I140" s="53">
        <v>2551020.41</v>
      </c>
      <c r="J140" s="53"/>
      <c r="K140" s="204">
        <f t="shared" si="39"/>
        <v>13055211.33</v>
      </c>
      <c r="L140" s="205">
        <f t="shared" si="40"/>
        <v>0</v>
      </c>
      <c r="M140" s="8"/>
      <c r="N140" s="8"/>
    </row>
    <row r="141" spans="1:14" ht="30" x14ac:dyDescent="0.25">
      <c r="A141" s="127" t="s">
        <v>136</v>
      </c>
      <c r="B141" s="5" t="s">
        <v>139</v>
      </c>
      <c r="C141" s="53">
        <v>128721900</v>
      </c>
      <c r="D141" s="54"/>
      <c r="E141" s="55"/>
      <c r="F141" s="55"/>
      <c r="G141" s="55"/>
      <c r="H141" s="55"/>
      <c r="I141" s="53">
        <v>10204081.630000001</v>
      </c>
      <c r="J141" s="8"/>
      <c r="K141" s="204">
        <f t="shared" si="39"/>
        <v>0</v>
      </c>
      <c r="L141" s="205">
        <f t="shared" si="40"/>
        <v>-128721900</v>
      </c>
      <c r="M141" s="8"/>
      <c r="N141" s="8"/>
    </row>
    <row r="142" spans="1:14" ht="30" x14ac:dyDescent="0.25">
      <c r="A142" s="127" t="s">
        <v>141</v>
      </c>
      <c r="B142" s="5" t="s">
        <v>139</v>
      </c>
      <c r="C142" s="140">
        <v>6050000</v>
      </c>
      <c r="D142" s="123"/>
      <c r="E142" s="124"/>
      <c r="F142" s="124"/>
      <c r="G142" s="124"/>
      <c r="H142" s="124"/>
      <c r="I142" s="140">
        <v>7000000</v>
      </c>
      <c r="J142" s="20"/>
      <c r="K142" s="204">
        <f t="shared" si="39"/>
        <v>13055211.33</v>
      </c>
      <c r="L142" s="205">
        <f t="shared" si="40"/>
        <v>-6050000</v>
      </c>
      <c r="M142" s="20"/>
      <c r="N142" s="50"/>
    </row>
    <row r="143" spans="1:14" ht="67.5" customHeight="1" thickBot="1" x14ac:dyDescent="0.3">
      <c r="A143" s="63">
        <v>2024530304</v>
      </c>
      <c r="B143" s="128" t="s">
        <v>98</v>
      </c>
      <c r="C143" s="16">
        <v>25419327.09</v>
      </c>
      <c r="D143" s="129"/>
      <c r="E143" s="130"/>
      <c r="F143" s="130"/>
      <c r="G143" s="130"/>
      <c r="H143" s="130"/>
      <c r="I143" s="16">
        <v>26388667.98</v>
      </c>
      <c r="J143" s="10">
        <v>30537000</v>
      </c>
      <c r="K143" s="204">
        <f t="shared" si="39"/>
        <v>801783.89</v>
      </c>
      <c r="L143" s="205">
        <f t="shared" si="40"/>
        <v>5117672.91</v>
      </c>
      <c r="M143" s="10">
        <v>30537000</v>
      </c>
      <c r="N143" s="142">
        <v>30537000</v>
      </c>
    </row>
    <row r="144" spans="1:14" ht="25.5" x14ac:dyDescent="0.25">
      <c r="A144" s="86">
        <v>2040000000</v>
      </c>
      <c r="B144" s="87" t="s">
        <v>87</v>
      </c>
      <c r="C144" s="88">
        <f>C145</f>
        <v>0</v>
      </c>
      <c r="D144" s="44"/>
      <c r="E144" s="131"/>
      <c r="F144" s="131"/>
      <c r="G144" s="131"/>
      <c r="H144" s="131"/>
      <c r="I144" s="17"/>
      <c r="J144" s="17"/>
      <c r="K144" s="17">
        <f>J144-I144</f>
        <v>0</v>
      </c>
      <c r="L144" s="47">
        <f t="shared" si="27"/>
        <v>0</v>
      </c>
      <c r="M144" s="17"/>
      <c r="N144" s="17"/>
    </row>
    <row r="145" spans="1:14" ht="39" thickBot="1" x14ac:dyDescent="0.3">
      <c r="A145" s="63">
        <v>2040402004</v>
      </c>
      <c r="B145" s="64" t="s">
        <v>88</v>
      </c>
      <c r="C145" s="65"/>
      <c r="D145" s="44"/>
      <c r="E145" s="131"/>
      <c r="F145" s="131"/>
      <c r="G145" s="131"/>
      <c r="H145" s="131"/>
      <c r="I145" s="8"/>
      <c r="J145" s="8"/>
      <c r="K145" s="17">
        <f t="shared" ref="K145:K149" si="41">J145-I145</f>
        <v>0</v>
      </c>
      <c r="L145" s="47">
        <f t="shared" si="27"/>
        <v>0</v>
      </c>
      <c r="M145" s="8"/>
      <c r="N145" s="8"/>
    </row>
    <row r="146" spans="1:14" ht="38.25" x14ac:dyDescent="0.25">
      <c r="A146" s="132">
        <v>2190000000</v>
      </c>
      <c r="B146" s="87" t="s">
        <v>89</v>
      </c>
      <c r="C146" s="18">
        <f>C149</f>
        <v>-858701.02</v>
      </c>
      <c r="D146" s="18"/>
      <c r="E146" s="18"/>
      <c r="F146" s="18"/>
      <c r="G146" s="18"/>
      <c r="H146" s="18"/>
      <c r="I146" s="18">
        <f>SUM(I147:I149)</f>
        <v>-13055211.33</v>
      </c>
      <c r="J146" s="8"/>
      <c r="K146" s="17">
        <f t="shared" si="41"/>
        <v>13055211.33</v>
      </c>
      <c r="L146" s="47">
        <f t="shared" si="27"/>
        <v>858701.02</v>
      </c>
      <c r="M146" s="8"/>
      <c r="N146" s="8"/>
    </row>
    <row r="147" spans="1:14" ht="38.25" customHeight="1" x14ac:dyDescent="0.25">
      <c r="A147" s="201">
        <v>2193593004</v>
      </c>
      <c r="B147" s="71" t="s">
        <v>160</v>
      </c>
      <c r="C147" s="203"/>
      <c r="D147" s="202"/>
      <c r="E147" s="119"/>
      <c r="F147" s="119"/>
      <c r="G147" s="119"/>
      <c r="H147" s="119"/>
      <c r="I147" s="203">
        <v>-2104.42</v>
      </c>
      <c r="J147" s="104"/>
      <c r="K147" s="120"/>
      <c r="L147" s="47"/>
      <c r="M147" s="104"/>
      <c r="N147" s="104"/>
    </row>
    <row r="148" spans="1:14" ht="63.75" x14ac:dyDescent="0.25">
      <c r="A148" s="199">
        <v>2194550504</v>
      </c>
      <c r="B148" s="121" t="s">
        <v>159</v>
      </c>
      <c r="C148" s="203"/>
      <c r="D148" s="202"/>
      <c r="E148" s="119"/>
      <c r="F148" s="119"/>
      <c r="G148" s="119"/>
      <c r="H148" s="119"/>
      <c r="I148" s="200">
        <v>-12251323.02</v>
      </c>
      <c r="J148" s="104"/>
      <c r="K148" s="120"/>
      <c r="L148" s="47"/>
      <c r="M148" s="104"/>
      <c r="N148" s="104"/>
    </row>
    <row r="149" spans="1:14" ht="38.25" x14ac:dyDescent="0.25">
      <c r="A149" s="89">
        <v>2196001004</v>
      </c>
      <c r="B149" s="42" t="s">
        <v>90</v>
      </c>
      <c r="C149" s="19">
        <v>-858701.02</v>
      </c>
      <c r="D149" s="133"/>
      <c r="E149" s="131"/>
      <c r="F149" s="131"/>
      <c r="G149" s="131"/>
      <c r="H149" s="131"/>
      <c r="I149" s="19">
        <v>-801783.89</v>
      </c>
      <c r="J149" s="8"/>
      <c r="K149" s="17">
        <f t="shared" si="41"/>
        <v>801783.89</v>
      </c>
      <c r="L149" s="47">
        <f t="shared" si="27"/>
        <v>858701.02</v>
      </c>
      <c r="M149" s="8"/>
      <c r="N149" s="8"/>
    </row>
    <row r="150" spans="1:14" ht="16.5" thickBot="1" x14ac:dyDescent="0.3">
      <c r="A150" s="134"/>
      <c r="B150" s="135" t="s">
        <v>1</v>
      </c>
      <c r="C150" s="141">
        <f t="shared" ref="C150:J150" si="42">C6+C100</f>
        <v>2109268225.8799999</v>
      </c>
      <c r="D150" s="141">
        <f t="shared" si="42"/>
        <v>0</v>
      </c>
      <c r="E150" s="141">
        <f t="shared" si="42"/>
        <v>0</v>
      </c>
      <c r="F150" s="141">
        <f t="shared" si="42"/>
        <v>0</v>
      </c>
      <c r="G150" s="141">
        <f t="shared" si="42"/>
        <v>0</v>
      </c>
      <c r="H150" s="141">
        <f t="shared" si="42"/>
        <v>0</v>
      </c>
      <c r="I150" s="141">
        <f t="shared" si="42"/>
        <v>2407866617.4300003</v>
      </c>
      <c r="J150" s="141">
        <f t="shared" si="42"/>
        <v>2472414087.0600004</v>
      </c>
      <c r="K150" s="141">
        <f>J150-I150</f>
        <v>64547469.630000114</v>
      </c>
      <c r="L150" s="112">
        <f t="shared" si="27"/>
        <v>363145861.18000054</v>
      </c>
      <c r="M150" s="141">
        <f>M6+M100</f>
        <v>2061737049.0700002</v>
      </c>
      <c r="N150" s="141">
        <f>N6+N100</f>
        <v>2131185618.0699999</v>
      </c>
    </row>
    <row r="151" spans="1:14" ht="12.75" customHeight="1" x14ac:dyDescent="0.25">
      <c r="A151" s="21"/>
      <c r="B151" s="22"/>
      <c r="C151" s="22"/>
      <c r="D151" s="195" t="s">
        <v>2</v>
      </c>
      <c r="E151" s="195" t="s">
        <v>2</v>
      </c>
      <c r="F151" s="195" t="s">
        <v>2</v>
      </c>
      <c r="G151" s="195" t="s">
        <v>2</v>
      </c>
      <c r="H151" s="195" t="s">
        <v>2</v>
      </c>
      <c r="K151" s="21"/>
      <c r="L151" s="21"/>
    </row>
    <row r="152" spans="1:14" ht="12.75" customHeight="1" x14ac:dyDescent="0.25">
      <c r="B152" s="2"/>
      <c r="C152" s="22"/>
      <c r="D152" s="22"/>
      <c r="E152" s="22"/>
      <c r="F152" s="22"/>
      <c r="G152" s="22"/>
      <c r="H152" s="22"/>
    </row>
  </sheetData>
  <mergeCells count="1">
    <mergeCell ref="A1:N3"/>
  </mergeCells>
  <pageMargins left="0.19685039370078741" right="0.19685039370078741" top="0.39370078740157483" bottom="0.39370078740157483" header="0.51181102362204722" footer="0.51181102362204722"/>
  <pageSetup paperSize="9" scale="75" fitToHeight="0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94BE4DE-7B91-4C8D-85E2-5E19593F74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Банакова Валентина Дмитриевна</dc:creator>
  <cp:lastModifiedBy>Бадеева Ирина Борисовна</cp:lastModifiedBy>
  <cp:lastPrinted>2023-11-13T23:59:02Z</cp:lastPrinted>
  <dcterms:created xsi:type="dcterms:W3CDTF">2020-11-30T00:27:34Z</dcterms:created>
  <dcterms:modified xsi:type="dcterms:W3CDTF">2024-01-24T07:26:23Z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Вариант_13.01.2010_13_47_50(2).xlsx</vt:lpwstr>
  </property>
  <property fmtid="{D5CDD505-2E9C-101B-9397-08002B2CF9AE}" pid="3" name="Название отчета">
    <vt:lpwstr>Вариант_13.01.2010_13_47_50(2).xlsx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19.1.1766.16986755</vt:lpwstr>
  </property>
  <property fmtid="{D5CDD505-2E9C-101B-9397-08002B2CF9AE}" pid="6" name="Тип сервера">
    <vt:lpwstr>MSSQL</vt:lpwstr>
  </property>
  <property fmtid="{D5CDD505-2E9C-101B-9397-08002B2CF9AE}" pid="7" name="Сервер">
    <vt:lpwstr>GIS_GKH</vt:lpwstr>
  </property>
  <property fmtid="{D5CDD505-2E9C-101B-9397-08002B2CF9AE}" pid="8" name="База">
    <vt:lpwstr>BKS_2019</vt:lpwstr>
  </property>
  <property fmtid="{D5CDD505-2E9C-101B-9397-08002B2CF9AE}" pid="9" name="Пользователь">
    <vt:lpwstr>od1</vt:lpwstr>
  </property>
  <property fmtid="{D5CDD505-2E9C-101B-9397-08002B2CF9AE}" pid="10" name="Шаблон">
    <vt:lpwstr>BOOK_INCOME2.XLT</vt:lpwstr>
  </property>
  <property fmtid="{D5CDD505-2E9C-101B-9397-08002B2CF9AE}" pid="11" name="Локальная база">
    <vt:lpwstr>используется</vt:lpwstr>
  </property>
</Properties>
</file>