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01.10.2023" sheetId="7" r:id="rId1"/>
  </sheets>
  <definedNames>
    <definedName name="_xlnm._FilterDatabase" localSheetId="0" hidden="1">'01.10.2023'!$A$8:$D$272</definedName>
    <definedName name="_xlnm.Print_Titles" localSheetId="0">'01.10.2023'!$8:$8</definedName>
    <definedName name="_xlnm.Sheet_Title" localSheetId="0">"Документ"</definedName>
  </definedNames>
  <calcPr calcId="144525" fullPrecision="0"/>
</workbook>
</file>

<file path=xl/sharedStrings.xml><?xml version="1.0" encoding="utf-8"?>
<sst xmlns="http://schemas.openxmlformats.org/spreadsheetml/2006/main" count="354" uniqueCount="159">
  <si>
    <t>Реализация муниципальных программ Арсеньевского городского округа  на 01.10.2023 год.</t>
  </si>
  <si>
    <t>тыс.рублей</t>
  </si>
  <si>
    <t>Наименование</t>
  </si>
  <si>
    <t xml:space="preserve"> целевая статья</t>
  </si>
  <si>
    <t>Уточненный бюджет на 01.04.2023 год</t>
  </si>
  <si>
    <t>Исполнено</t>
  </si>
  <si>
    <t>Отклонение</t>
  </si>
  <si>
    <t>%   исполнения</t>
  </si>
  <si>
    <t>Муниципальная программа "Экономическое развитие и инновационная экономика в  Арсеньевском городском округе"  на 2020-2027 годы</t>
  </si>
  <si>
    <t>01 0 00 00000</t>
  </si>
  <si>
    <t xml:space="preserve">  в том числе                                       федеральный бюджет</t>
  </si>
  <si>
    <t>- бюджет Приморского края</t>
  </si>
  <si>
    <t>- бюджет городского округа</t>
  </si>
  <si>
    <t>Подпрограмма "Развитие малого и среднего предпринимательства в Арсеньевском городском округе" на 2020-2027 годы</t>
  </si>
  <si>
    <t>01 1 00 00000</t>
  </si>
  <si>
    <t>Региональный проект "Акселерация субъектов малого и среднего предпринимательства"</t>
  </si>
  <si>
    <t>01 1 I5 00000</t>
  </si>
  <si>
    <t>Подпрограмма "Управление имуществом, находящимся в собственности и в ведении  Арсеньевского городского округа" на 2020-2027 годы</t>
  </si>
  <si>
    <t>01 2 00 00000</t>
  </si>
  <si>
    <t>Подпрограмма "Долгосрочное финансовое планирование и организация бюджетного процесса в Арсеньевском городском округе" на 2020-2027 годы</t>
  </si>
  <si>
    <t>01 3 00 00000</t>
  </si>
  <si>
    <t>Мероприятия муниципальной программы "Экономическое развитие и инновационная экономика в Арсеньевском городском округе" на 2020-2027 годы</t>
  </si>
  <si>
    <t>01 9 00 00000</t>
  </si>
  <si>
    <t>Муниципальная программа "Развитие  образования Арсеньевского городского округа" на 2020-2027 годы</t>
  </si>
  <si>
    <t>02 0 00 00000</t>
  </si>
  <si>
    <t>Подпрограмма "Развитие системы дошкольного образования в Арсеньевском городском округе"</t>
  </si>
  <si>
    <t>02 1 00 00000</t>
  </si>
  <si>
    <t>Подпрограмма "Развитие системы общего образования Арсеньевского городского округа"</t>
  </si>
  <si>
    <t>02 2 00 00000</t>
  </si>
  <si>
    <t>Региональный проект "Патриотическое воспитание граждан Российской Федерации"</t>
  </si>
  <si>
    <t>02 2 EВ 00000</t>
  </si>
  <si>
    <t xml:space="preserve">Подпрограмма "Развитие  системы дополнительного  образования, отдыха,  оздоровления и занятости детей и подростков  Арсеньевского городского округа" </t>
  </si>
  <si>
    <t>02 3 00 00000</t>
  </si>
  <si>
    <t>Мероприятия муниципальной программы "Развитие образования Арсеньевского городского округа" на 2020-2027 годы</t>
  </si>
  <si>
    <t>02 9 00 0000</t>
  </si>
  <si>
    <t>Региональный проект "Современная школа"</t>
  </si>
  <si>
    <t>02 9 E1 00000</t>
  </si>
  <si>
    <t>Муниципальная программа "Доступная среда" на период 2020-2027 годы</t>
  </si>
  <si>
    <t>03 0 00 00000</t>
  </si>
  <si>
    <t>Муниципальная программа "Благоустройство Арсеньевского городского округа" на 2020-2024, годы</t>
  </si>
  <si>
    <t>04 0 00 00000</t>
  </si>
  <si>
    <t xml:space="preserve">Подпрограмма "Содержание территории Арсеньевского городского округа" </t>
  </si>
  <si>
    <t>04 1 00 00000</t>
  </si>
  <si>
    <t>0,000</t>
  </si>
  <si>
    <t xml:space="preserve">Подпрограмма "Содержание территории городских кладбищ" </t>
  </si>
  <si>
    <t>04 2 00 00000</t>
  </si>
  <si>
    <t>Подпрограмма "Озеленение Арсеньевского городского округа</t>
  </si>
  <si>
    <t>04 3 00 00000</t>
  </si>
  <si>
    <t xml:space="preserve">Подпрограмма "Подготовка территории Арсеньевского городского округа к праздничным мероприятиям" </t>
  </si>
  <si>
    <t>04 4 00 00000</t>
  </si>
  <si>
    <t>Подпрограмма "Содержание и развитие системы ливневой канализации Арсеньевского городского округа"</t>
  </si>
  <si>
    <t>04 5 00 00000</t>
  </si>
  <si>
    <t xml:space="preserve">Подпрограмма "Формирование современной городской среды на территории Арсеньевского городского округа" </t>
  </si>
  <si>
    <t>04 6 00 00000</t>
  </si>
  <si>
    <t>- федеральный бюджет</t>
  </si>
  <si>
    <t>Муниципальная программа "Развитие культуры Арсеньевского городского округа" на 2020-2027 годы</t>
  </si>
  <si>
    <t>05 0 00 00000</t>
  </si>
  <si>
    <t>Мероприятия муниципальной программы "Развитие культуры Арсеньевского городского округа" на 2020-2027 годы</t>
  </si>
  <si>
    <t>05 9 00 00000</t>
  </si>
  <si>
    <t>Региональный проект "Культурная среда"</t>
  </si>
  <si>
    <t>05 9 А1 00000</t>
  </si>
  <si>
    <t>Региональный проект "Цифровизация услуг и формирование информационного пространства в сфере культуры"</t>
  </si>
  <si>
    <t>05 9 А3 00000</t>
  </si>
  <si>
    <t>Муниципальная программа "Обеспечение доступным жильем и качественными услугами ЖКХ населения  Арсеньевского городского округа" на 2020-2027 годы</t>
  </si>
  <si>
    <t>06 0 00 00000</t>
  </si>
  <si>
    <t xml:space="preserve"> в том числе                                              средства фонда</t>
  </si>
  <si>
    <t>Подпрограмма  "Содержание и ремонт муниципального жилищного фонда" на 2020-2027 годы</t>
  </si>
  <si>
    <t>06 1 00 00000</t>
  </si>
  <si>
    <t>Подпрограмма "Чистая вода" на территории Арсеньевского городского округа" на 2020-2027 годы</t>
  </si>
  <si>
    <t>06 2 00 00000</t>
  </si>
  <si>
    <t>- средства фонда</t>
  </si>
  <si>
    <t>Подпрограмма "Обеспечение жильем молодых семей Арсеньевского городского округа"  на 2020 – 2027 годы</t>
  </si>
  <si>
    <t>06 3 00 00000</t>
  </si>
  <si>
    <t>Подпрограмма "Обеспечение жилыми помещениями детей-сирот и детей, оставшихся без попечения родителей,  лиц из числа детей-сирот и детей, оставшихся без попечения родителей" на 2020-2027 годы</t>
  </si>
  <si>
    <t>06 5 00 00000</t>
  </si>
  <si>
    <t>Мероприятия муниципальной программы "Обеспечение до-ступным жильем и качественными услугами жилищно-коммунального хозяйства населения Арсеньевского город-ского округа" на 2020-2027г.</t>
  </si>
  <si>
    <t>06 9 00 00000</t>
  </si>
  <si>
    <t>Муниципальная программа "Безопасный город" на 2020-2027 годы</t>
  </si>
  <si>
    <t>07 0 00 00000</t>
  </si>
  <si>
    <t>Подпрограмма "Снижение рисков и смягчение последствий чрезвычайных ситуаций природного и техногенного характера в Арсеньевском городском округе"</t>
  </si>
  <si>
    <t>07 1 00 00000</t>
  </si>
  <si>
    <t>Подпрограмма "Пожарная безопасность"</t>
  </si>
  <si>
    <t>07 2 00 00000</t>
  </si>
  <si>
    <t>Подпрограмма "Профилактика правонарушений, терроризма и экстремизма"</t>
  </si>
  <si>
    <t>07 3 00 00000</t>
  </si>
  <si>
    <t>Мероприятия муниципальной программы "Безопасный город"</t>
  </si>
  <si>
    <t>07 9 00 00000</t>
  </si>
  <si>
    <t>Муниципальная программа  "Развитие водохозяйственного комплекса в  Арсеньевском городском округе" на 2020 -2027 годы</t>
  </si>
  <si>
    <t>08 0 00 00000</t>
  </si>
  <si>
    <t xml:space="preserve">  в том числе                                               федеральный бюджет</t>
  </si>
  <si>
    <t>Муниципальная  программа "Развитие физической культуры и  спорта  в Арсеньевском городском округе" на 2020-2027 годы</t>
  </si>
  <si>
    <t>09 0 00 00000</t>
  </si>
  <si>
    <t>Подпрограмма "Развитие массовой физической культуры и спорта в Арсеньевском городском округе"</t>
  </si>
  <si>
    <t>09 1 00 00000</t>
  </si>
  <si>
    <t xml:space="preserve">  в том числе                                      федеральный бюджет</t>
  </si>
  <si>
    <t>Региональный проект "Спорт-норма жизни"</t>
  </si>
  <si>
    <t>09 1 P5 00000</t>
  </si>
  <si>
    <t>Подпрограмма "Подготовка спортивного резерва  в Арсеньевском городском округе"</t>
  </si>
  <si>
    <t>09 2 00 00000</t>
  </si>
  <si>
    <t>09 2 P5 00000</t>
  </si>
  <si>
    <t>Подпрограмма "Профилактика злоупотребления наркотическими средствами, психотропными веществами и их прекурсорами"</t>
  </si>
  <si>
    <t>09 3 00 00000</t>
  </si>
  <si>
    <t>Мероприятия муниципальной  программы "Развитие физической культуры и  спорта  в Арсеньевском городском округе" на 2020-2027 годы</t>
  </si>
  <si>
    <t>09 9 00 00000</t>
  </si>
  <si>
    <t>09 9 P5 00000</t>
  </si>
  <si>
    <t>Муниципальная программа "Материально-техническое обеспечение органов местного самоуправления Арсеньевского городского округа" на 2020-2027 годы</t>
  </si>
  <si>
    <t>10 0 00 00000</t>
  </si>
  <si>
    <t>Муниципальная программа "Информационное общество" на 2020-2027 годы</t>
  </si>
  <si>
    <t>11 0 00 00000</t>
  </si>
  <si>
    <t>Муниципальная программа "Развитие транспортного комплекса Арсеньевского городского округа" на 2020-2027 годы</t>
  </si>
  <si>
    <t>12 0 00 00000</t>
  </si>
  <si>
    <t>Подпрограмма "Ремонт автомобильных дорог общего пользования Арсеньевского городского округа" на 2020 – 2027 годы</t>
  </si>
  <si>
    <t>12 1 00 00000</t>
  </si>
  <si>
    <t>Подпрограмма "Ремонт дворовых территорий многоквартирных домов и проездов к дворовым территориям многоквартирных домов" на 2020 – 2027 годы</t>
  </si>
  <si>
    <t>12 2 00 00000</t>
  </si>
  <si>
    <t>Подпрограмма "Повышение безопасности дорожного движения на территории  Арсеньевского городского округа" на 2020 – 2027 годы</t>
  </si>
  <si>
    <t>12 3 00 00000</t>
  </si>
  <si>
    <t>Муниципальная программа "Энергоэффективность и развитие энергетики Арсеньевского городского округа" на 2020 – 2027 годы</t>
  </si>
  <si>
    <t>13 0 00 00000</t>
  </si>
  <si>
    <t xml:space="preserve">  в том числе                                      - федеральный бюджет</t>
  </si>
  <si>
    <t>Подпрограмма "Энергосбережение и повышение энергетической эффективности в Арсеньевском городском округе" на 2020-2027 годы</t>
  </si>
  <si>
    <t>13 1 00 00000</t>
  </si>
  <si>
    <t>-федеральный бюджет</t>
  </si>
  <si>
    <t>Подпрограмма "Обслуживание уличного освещения Арсеньевского городского округа" на 2020-2027 годы</t>
  </si>
  <si>
    <t>13 2 00 00000</t>
  </si>
  <si>
    <t>Мероприятия муниципальной программы "Энергоэффективность и развитие энергетики Арсеньевского городского округа" на 2020 – 2027 годы</t>
  </si>
  <si>
    <t>13 9 00 00000</t>
  </si>
  <si>
    <t>Муниципальная программа "Противодействие коррупции в органах местного самоуправления Арсеньевского городского округа" на 2020 – 2027 годы</t>
  </si>
  <si>
    <t>14 0 00 00000</t>
  </si>
  <si>
    <t>Муниципальная программа "Развитие муниципальной службы в Арсеньевском городском округе" на 2020 – 2027 годы</t>
  </si>
  <si>
    <t>15 0 00 00000</t>
  </si>
  <si>
    <t>Муниципальная программа "Развитие внутреннего и въездного туризма на территории Арсеньевского округа " на 2020-2027 годы</t>
  </si>
  <si>
    <t>16 0 00 00000</t>
  </si>
  <si>
    <t>Муниципальная программа  "Переселение граждан из аварийного жилищного фонда в Арсеньевском городском округе" на 2020-2023 годы</t>
  </si>
  <si>
    <t>17 0 00 00000</t>
  </si>
  <si>
    <t>Региональный проект "Обеспечение устойчивого сокращения непригодного для проживания жилищного фонда"</t>
  </si>
  <si>
    <t>17 9 F3 00000</t>
  </si>
  <si>
    <t xml:space="preserve">  в том числе                                       средства фонда</t>
  </si>
  <si>
    <t>Муниципальная программа "Формирование современной городской среды городского округа" на 2020-2027 годы</t>
  </si>
  <si>
    <t>18 0 00 00000</t>
  </si>
  <si>
    <t xml:space="preserve">Подпрограмма "Формирование современной городской среды Арсеньевского городского округа" на 2020-2027 годы </t>
  </si>
  <si>
    <t>18 1 00 00000</t>
  </si>
  <si>
    <t>Региональный проект "Формирование комфортной городской среды"</t>
  </si>
  <si>
    <t>18 1 F2 00000</t>
  </si>
  <si>
    <t>Подпрограмма "Благоустройство территорий, детских и спортивных площадок на территории Арсеньевского городского округа" на 2020-2027 годы</t>
  </si>
  <si>
    <t>18 2 00 00000</t>
  </si>
  <si>
    <t>Муниципальная программа "Укрепление общественного здоровья населения Арсеньевского городского округа на 2021-2027 годы"</t>
  </si>
  <si>
    <t>19 0 00 00000</t>
  </si>
  <si>
    <t>Региональный проект "Формирование системы мотивации граждан к здоровому образу жизни, включая здоровое питание и отказ от вредных привычек"</t>
  </si>
  <si>
    <t>19 9 P4 00000</t>
  </si>
  <si>
    <t>Непрограммные направления деятельности органов местного самоуправления городского округа, учреждений образования, культуры и иных значимых учреждений</t>
  </si>
  <si>
    <t>99 0 00 00000</t>
  </si>
  <si>
    <t>ИТОГО:</t>
  </si>
  <si>
    <t>в том числе:                                                                                                           - средства Фонда</t>
  </si>
  <si>
    <t xml:space="preserve"> </t>
  </si>
  <si>
    <t>ВСЕГО</t>
  </si>
  <si>
    <t>все краевые</t>
  </si>
  <si>
    <t>программные</t>
  </si>
  <si>
    <t>,</t>
  </si>
</sst>
</file>

<file path=xl/styles.xml><?xml version="1.0" encoding="utf-8"?>
<styleSheet xmlns="http://schemas.openxmlformats.org/spreadsheetml/2006/main" xmlns:xr9="http://schemas.microsoft.com/office/spreadsheetml/2016/revision9">
  <numFmts count="11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"/>
    <numFmt numFmtId="181" formatCode="#\ ##0.00000"/>
    <numFmt numFmtId="182" formatCode="0.0"/>
    <numFmt numFmtId="183" formatCode="#\ ##0.000"/>
    <numFmt numFmtId="184" formatCode="#\ ##0.0000"/>
    <numFmt numFmtId="185" formatCode="#\ ##0.000000"/>
    <numFmt numFmtId="186" formatCode="#\ ##0.00000_ "/>
  </numFmts>
  <fonts count="31">
    <font>
      <sz val="10"/>
      <color indexed="8"/>
      <name val="Arial"/>
      <charset val="134"/>
    </font>
    <font>
      <b/>
      <sz val="10"/>
      <color indexed="8"/>
      <name val="Arial"/>
      <charset val="204"/>
    </font>
    <font>
      <sz val="11"/>
      <color indexed="8"/>
      <name val="Arial"/>
      <charset val="204"/>
    </font>
    <font>
      <sz val="11"/>
      <color indexed="8"/>
      <name val="Times New Roman"/>
      <charset val="204"/>
    </font>
    <font>
      <sz val="11"/>
      <name val="Times New Roman"/>
      <charset val="204"/>
    </font>
    <font>
      <b/>
      <sz val="11"/>
      <color indexed="8"/>
      <name val="Times New Roman"/>
      <charset val="204"/>
    </font>
    <font>
      <sz val="13"/>
      <color indexed="8"/>
      <name val="Times New Roman"/>
      <charset val="204"/>
    </font>
    <font>
      <b/>
      <sz val="1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0"/>
      <color rgb="FF000000"/>
      <name val="Arial CYR"/>
      <charset val="134"/>
    </font>
    <font>
      <sz val="10"/>
      <color rgb="FF000000"/>
      <name val="Times New Roman"/>
      <charset val="204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2">
    <xf numFmtId="0" fontId="0" fillId="0" borderId="0"/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6" applyNumberFormat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4" borderId="16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180" fontId="28" fillId="2" borderId="21">
      <alignment horizontal="right" vertical="top" shrinkToFit="1"/>
    </xf>
    <xf numFmtId="0" fontId="29" fillId="0" borderId="0">
      <alignment vertical="top" wrapText="1"/>
    </xf>
    <xf numFmtId="0" fontId="30" fillId="0" borderId="0"/>
  </cellStyleXfs>
  <cellXfs count="68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/>
    <xf numFmtId="0" fontId="3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0" xfId="51" applyFont="1" applyFill="1" applyAlignment="1">
      <alignment horizontal="left"/>
    </xf>
    <xf numFmtId="0" fontId="5" fillId="0" borderId="0" xfId="50" applyFont="1" applyFill="1" applyAlignment="1">
      <alignment horizontal="center" vertical="center" wrapText="1"/>
    </xf>
    <xf numFmtId="0" fontId="3" fillId="0" borderId="1" xfId="50" applyFont="1" applyFill="1" applyBorder="1" applyAlignment="1">
      <alignment horizontal="right" wrapText="1"/>
    </xf>
    <xf numFmtId="0" fontId="0" fillId="0" borderId="0" xfId="0" applyBorder="1" applyAlignment="1"/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Fill="1" applyBorder="1" applyAlignment="1">
      <alignment vertical="top" wrapText="1"/>
    </xf>
    <xf numFmtId="49" fontId="7" fillId="0" borderId="6" xfId="0" applyNumberFormat="1" applyFont="1" applyFill="1" applyBorder="1" applyAlignment="1">
      <alignment vertical="top" wrapText="1"/>
    </xf>
    <xf numFmtId="181" fontId="5" fillId="0" borderId="6" xfId="0" applyNumberFormat="1" applyFont="1" applyFill="1" applyBorder="1" applyAlignment="1" applyProtection="1">
      <alignment horizontal="center" vertical="top" shrinkToFit="1"/>
    </xf>
    <xf numFmtId="181" fontId="5" fillId="0" borderId="6" xfId="0" applyNumberFormat="1" applyFont="1" applyFill="1" applyBorder="1" applyAlignment="1">
      <alignment horizontal="center" vertical="top"/>
    </xf>
    <xf numFmtId="182" fontId="5" fillId="0" borderId="7" xfId="0" applyNumberFormat="1" applyFont="1" applyFill="1" applyBorder="1" applyAlignment="1">
      <alignment horizontal="center" vertical="top"/>
    </xf>
    <xf numFmtId="0" fontId="0" fillId="0" borderId="0" xfId="0" applyBorder="1"/>
    <xf numFmtId="49" fontId="5" fillId="0" borderId="5" xfId="0" applyNumberFormat="1" applyFont="1" applyFill="1" applyBorder="1" applyAlignment="1" applyProtection="1">
      <alignment vertical="top" wrapText="1"/>
      <protection locked="0"/>
    </xf>
    <xf numFmtId="0" fontId="4" fillId="0" borderId="5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vertical="top" wrapText="1"/>
    </xf>
    <xf numFmtId="181" fontId="3" fillId="0" borderId="6" xfId="0" applyNumberFormat="1" applyFont="1" applyFill="1" applyBorder="1" applyAlignment="1" applyProtection="1">
      <alignment horizontal="center" vertical="top" shrinkToFit="1"/>
    </xf>
    <xf numFmtId="181" fontId="3" fillId="0" borderId="6" xfId="0" applyNumberFormat="1" applyFont="1" applyFill="1" applyBorder="1" applyAlignment="1">
      <alignment horizontal="center" vertical="top"/>
    </xf>
    <xf numFmtId="182" fontId="3" fillId="0" borderId="7" xfId="0" applyNumberFormat="1" applyFont="1" applyFill="1" applyBorder="1" applyAlignment="1">
      <alignment horizontal="center" vertical="top"/>
    </xf>
    <xf numFmtId="49" fontId="3" fillId="0" borderId="5" xfId="0" applyNumberFormat="1" applyFont="1" applyFill="1" applyBorder="1" applyAlignment="1" applyProtection="1">
      <alignment vertical="top" wrapText="1"/>
      <protection locked="0"/>
    </xf>
    <xf numFmtId="181" fontId="4" fillId="0" borderId="6" xfId="51" applyNumberFormat="1" applyFont="1" applyFill="1" applyBorder="1" applyAlignment="1">
      <alignment horizontal="center" vertical="justify" wrapText="1" shrinkToFit="1"/>
    </xf>
    <xf numFmtId="183" fontId="4" fillId="0" borderId="6" xfId="51" applyNumberFormat="1" applyFont="1" applyFill="1" applyBorder="1" applyAlignment="1">
      <alignment horizontal="center" vertical="justify" wrapText="1" shrinkToFit="1"/>
    </xf>
    <xf numFmtId="183" fontId="3" fillId="0" borderId="6" xfId="0" applyNumberFormat="1" applyFont="1" applyFill="1" applyBorder="1" applyAlignment="1" applyProtection="1">
      <alignment horizontal="center" vertical="top" shrinkToFit="1"/>
    </xf>
    <xf numFmtId="181" fontId="7" fillId="0" borderId="6" xfId="51" applyNumberFormat="1" applyFont="1" applyFill="1" applyBorder="1" applyAlignment="1">
      <alignment horizontal="center" vertical="justify" wrapText="1" shrinkToFit="1"/>
    </xf>
    <xf numFmtId="181" fontId="0" fillId="0" borderId="0" xfId="0" applyNumberFormat="1" applyBorder="1"/>
    <xf numFmtId="0" fontId="1" fillId="0" borderId="0" xfId="0" applyFont="1" applyBorder="1"/>
    <xf numFmtId="0" fontId="7" fillId="0" borderId="5" xfId="0" applyFont="1" applyFill="1" applyBorder="1" applyAlignment="1">
      <alignment wrapText="1"/>
    </xf>
    <xf numFmtId="49" fontId="4" fillId="0" borderId="5" xfId="0" applyNumberFormat="1" applyFont="1" applyFill="1" applyBorder="1" applyAlignment="1">
      <alignment vertical="top" wrapText="1"/>
    </xf>
    <xf numFmtId="184" fontId="4" fillId="0" borderId="6" xfId="51" applyNumberFormat="1" applyFont="1" applyFill="1" applyBorder="1" applyAlignment="1">
      <alignment horizontal="center" vertical="justify" wrapText="1" shrinkToFit="1"/>
    </xf>
    <xf numFmtId="183" fontId="7" fillId="0" borderId="6" xfId="51" applyNumberFormat="1" applyFont="1" applyFill="1" applyBorder="1" applyAlignment="1">
      <alignment horizontal="center" vertical="justify" wrapText="1" shrinkToFit="1"/>
    </xf>
    <xf numFmtId="0" fontId="0" fillId="0" borderId="0" xfId="0" applyFill="1" applyBorder="1"/>
    <xf numFmtId="183" fontId="5" fillId="0" borderId="6" xfId="0" applyNumberFormat="1" applyFont="1" applyFill="1" applyBorder="1" applyAlignment="1" applyProtection="1">
      <alignment horizontal="center" vertical="top" shrinkToFit="1"/>
    </xf>
    <xf numFmtId="185" fontId="3" fillId="0" borderId="6" xfId="0" applyNumberFormat="1" applyFont="1" applyFill="1" applyBorder="1" applyAlignment="1" applyProtection="1">
      <alignment horizontal="center" vertical="top" shrinkToFit="1"/>
    </xf>
    <xf numFmtId="0" fontId="7" fillId="0" borderId="5" xfId="51" applyFont="1" applyFill="1" applyBorder="1" applyAlignment="1">
      <alignment vertical="top" wrapText="1"/>
    </xf>
    <xf numFmtId="49" fontId="7" fillId="0" borderId="6" xfId="51" applyNumberFormat="1" applyFont="1" applyFill="1" applyBorder="1" applyAlignment="1">
      <alignment vertical="top" wrapText="1"/>
    </xf>
    <xf numFmtId="49" fontId="7" fillId="0" borderId="8" xfId="51" applyNumberFormat="1" applyFont="1" applyFill="1" applyBorder="1" applyAlignment="1">
      <alignment vertical="top" wrapText="1"/>
    </xf>
    <xf numFmtId="49" fontId="5" fillId="0" borderId="9" xfId="0" applyNumberFormat="1" applyFont="1" applyFill="1" applyBorder="1" applyAlignment="1" applyProtection="1">
      <alignment vertical="top" wrapText="1"/>
      <protection locked="0"/>
    </xf>
    <xf numFmtId="49" fontId="3" fillId="0" borderId="9" xfId="0" applyNumberFormat="1" applyFont="1" applyFill="1" applyBorder="1" applyAlignment="1" applyProtection="1">
      <alignment vertical="top" wrapText="1"/>
      <protection locked="0"/>
    </xf>
    <xf numFmtId="49" fontId="4" fillId="0" borderId="8" xfId="51" applyNumberFormat="1" applyFont="1" applyFill="1" applyBorder="1" applyAlignment="1">
      <alignment vertical="top" wrapText="1"/>
    </xf>
    <xf numFmtId="0" fontId="5" fillId="0" borderId="9" xfId="0" applyNumberFormat="1" applyFont="1" applyFill="1" applyBorder="1" applyAlignment="1" applyProtection="1">
      <alignment vertical="top" wrapText="1"/>
    </xf>
    <xf numFmtId="0" fontId="5" fillId="0" borderId="8" xfId="0" applyNumberFormat="1" applyFont="1" applyFill="1" applyBorder="1" applyAlignment="1" applyProtection="1">
      <alignment vertical="top" wrapText="1"/>
    </xf>
    <xf numFmtId="181" fontId="5" fillId="0" borderId="6" xfId="0" applyNumberFormat="1" applyFont="1" applyFill="1" applyBorder="1" applyAlignment="1" applyProtection="1">
      <alignment horizontal="center" vertical="justify"/>
    </xf>
    <xf numFmtId="49" fontId="3" fillId="0" borderId="6" xfId="0" applyNumberFormat="1" applyFont="1" applyFill="1" applyBorder="1" applyAlignment="1" applyProtection="1">
      <alignment vertical="top" wrapText="1"/>
      <protection locked="0"/>
    </xf>
    <xf numFmtId="181" fontId="5" fillId="0" borderId="6" xfId="0" applyNumberFormat="1" applyFont="1" applyFill="1" applyBorder="1" applyAlignment="1" applyProtection="1">
      <alignment horizontal="center" vertical="top" wrapText="1"/>
      <protection locked="0"/>
    </xf>
    <xf numFmtId="182" fontId="5" fillId="0" borderId="7" xfId="0" applyNumberFormat="1" applyFont="1" applyFill="1" applyBorder="1" applyAlignment="1">
      <alignment horizontal="center"/>
    </xf>
    <xf numFmtId="49" fontId="5" fillId="0" borderId="10" xfId="0" applyNumberFormat="1" applyFont="1" applyFill="1" applyBorder="1" applyAlignment="1" applyProtection="1">
      <alignment vertical="top" wrapText="1"/>
      <protection locked="0"/>
    </xf>
    <xf numFmtId="49" fontId="3" fillId="0" borderId="11" xfId="0" applyNumberFormat="1" applyFont="1" applyFill="1" applyBorder="1" applyAlignment="1" applyProtection="1">
      <alignment vertical="top" wrapText="1"/>
      <protection locked="0"/>
    </xf>
    <xf numFmtId="181" fontId="5" fillId="0" borderId="11" xfId="0" applyNumberFormat="1" applyFont="1" applyFill="1" applyBorder="1" applyAlignment="1" applyProtection="1">
      <alignment horizontal="center" vertical="top" wrapText="1"/>
      <protection locked="0"/>
    </xf>
    <xf numFmtId="181" fontId="5" fillId="0" borderId="11" xfId="0" applyNumberFormat="1" applyFont="1" applyFill="1" applyBorder="1" applyAlignment="1">
      <alignment horizontal="center" vertical="top"/>
    </xf>
    <xf numFmtId="182" fontId="5" fillId="0" borderId="12" xfId="0" applyNumberFormat="1" applyFont="1" applyFill="1" applyBorder="1" applyAlignment="1">
      <alignment horizontal="center" vertical="top"/>
    </xf>
    <xf numFmtId="181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/>
    <xf numFmtId="49" fontId="2" fillId="0" borderId="0" xfId="0" applyNumberFormat="1" applyFont="1" applyFill="1" applyBorder="1" applyAlignment="1" applyProtection="1">
      <protection locked="0"/>
    </xf>
    <xf numFmtId="186" fontId="2" fillId="0" borderId="0" xfId="0" applyNumberFormat="1" applyFont="1" applyFill="1" applyBorder="1" applyAlignment="1" applyProtection="1">
      <protection locked="0"/>
    </xf>
    <xf numFmtId="181" fontId="2" fillId="0" borderId="0" xfId="0" applyNumberFormat="1" applyFont="1" applyFill="1" applyBorder="1" applyAlignment="1" applyProtection="1">
      <protection locked="0"/>
    </xf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xl28" xfId="49"/>
    <cellStyle name="Обычный 2" xfId="50"/>
    <cellStyle name="Обычный_Приложение 6, 7 раздел подраздел" xfId="5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7C7C7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304"/>
  <sheetViews>
    <sheetView tabSelected="1" zoomScale="120" zoomScaleNormal="120" topLeftCell="A4" workbookViewId="0">
      <selection activeCell="E275" sqref="E275"/>
    </sheetView>
  </sheetViews>
  <sheetFormatPr defaultColWidth="10.2857142857143" defaultRowHeight="14.25" outlineLevelCol="6"/>
  <cols>
    <col min="1" max="1" width="42" style="3" customWidth="1"/>
    <col min="2" max="2" width="12.7142857142857" style="3" customWidth="1"/>
    <col min="3" max="4" width="18.7142857142857" style="3" customWidth="1"/>
    <col min="5" max="5" width="18.7142857142857" style="4" customWidth="1"/>
    <col min="6" max="6" width="11.1428571428571" style="4" customWidth="1"/>
    <col min="7" max="7" width="14.2857142857143" customWidth="1"/>
  </cols>
  <sheetData>
    <row r="1" ht="0.75" hidden="1" customHeight="1" spans="3:4">
      <c r="C1" s="5"/>
      <c r="D1" s="5"/>
    </row>
    <row r="2" ht="15" hidden="1" spans="3:4">
      <c r="C2" s="5"/>
      <c r="D2" s="5"/>
    </row>
    <row r="3" ht="15" hidden="1" spans="3:4">
      <c r="C3" s="5"/>
      <c r="D3" s="5"/>
    </row>
    <row r="4" ht="15" spans="3:4">
      <c r="C4" s="6"/>
      <c r="D4" s="6"/>
    </row>
    <row r="5" ht="51.75" customHeight="1" spans="1:6">
      <c r="A5" s="7" t="s">
        <v>0</v>
      </c>
      <c r="B5" s="7"/>
      <c r="C5" s="7"/>
      <c r="D5" s="7"/>
      <c r="E5" s="7"/>
      <c r="F5" s="7"/>
    </row>
    <row r="6" ht="21.75" customHeight="1" spans="1:7">
      <c r="A6" s="8" t="s">
        <v>1</v>
      </c>
      <c r="B6" s="8"/>
      <c r="C6" s="8"/>
      <c r="D6" s="8"/>
      <c r="E6" s="8"/>
      <c r="F6" s="8"/>
      <c r="G6" s="9"/>
    </row>
    <row r="7" ht="55.5" customHeight="1" spans="1:7">
      <c r="A7" s="10" t="s">
        <v>2</v>
      </c>
      <c r="B7" s="11" t="s">
        <v>3</v>
      </c>
      <c r="C7" s="11" t="s">
        <v>4</v>
      </c>
      <c r="D7" s="11" t="s">
        <v>5</v>
      </c>
      <c r="E7" s="12" t="s">
        <v>6</v>
      </c>
      <c r="F7" s="13" t="s">
        <v>7</v>
      </c>
      <c r="G7" s="14"/>
    </row>
    <row r="8" ht="16.5" spans="1:7">
      <c r="A8" s="15">
        <v>1</v>
      </c>
      <c r="B8" s="16">
        <v>2</v>
      </c>
      <c r="C8" s="16">
        <v>3</v>
      </c>
      <c r="D8" s="16">
        <v>4</v>
      </c>
      <c r="E8" s="17">
        <v>5</v>
      </c>
      <c r="F8" s="18">
        <v>6</v>
      </c>
      <c r="G8" s="19"/>
    </row>
    <row r="9" ht="72.75" customHeight="1" spans="1:7">
      <c r="A9" s="20" t="s">
        <v>8</v>
      </c>
      <c r="B9" s="21" t="s">
        <v>9</v>
      </c>
      <c r="C9" s="22">
        <f>C10+C11+C12</f>
        <v>56399.13105</v>
      </c>
      <c r="D9" s="22">
        <f>D10+D11+D12</f>
        <v>38770.8014</v>
      </c>
      <c r="E9" s="23">
        <f>C9-D9</f>
        <v>17628.32965</v>
      </c>
      <c r="F9" s="24">
        <f>D9/C9*100</f>
        <v>68.7</v>
      </c>
      <c r="G9" s="25"/>
    </row>
    <row r="10" ht="30" customHeight="1" spans="1:7">
      <c r="A10" s="26" t="s">
        <v>10</v>
      </c>
      <c r="B10" s="21"/>
      <c r="C10" s="22">
        <f>C15+C23+C19+C27</f>
        <v>0</v>
      </c>
      <c r="D10" s="22">
        <f>D15+D23+D19+D27</f>
        <v>0</v>
      </c>
      <c r="E10" s="22">
        <f t="shared" ref="D10:E10" si="0">E15+E23+E19+E27</f>
        <v>0</v>
      </c>
      <c r="F10" s="24">
        <v>0</v>
      </c>
      <c r="G10" s="25"/>
    </row>
    <row r="11" ht="25.5" customHeight="1" spans="1:7">
      <c r="A11" s="26" t="s">
        <v>11</v>
      </c>
      <c r="B11" s="21"/>
      <c r="C11" s="22">
        <f>C16+C20+C24</f>
        <v>719.85737</v>
      </c>
      <c r="D11" s="22">
        <f>D16+D20+D24</f>
        <v>719.85737</v>
      </c>
      <c r="E11" s="22">
        <f t="shared" ref="D11:E11" si="1">E16+E20+E24</f>
        <v>0</v>
      </c>
      <c r="F11" s="24">
        <v>0</v>
      </c>
      <c r="G11" s="25"/>
    </row>
    <row r="12" ht="23.25" customHeight="1" spans="1:7">
      <c r="A12" s="26" t="s">
        <v>12</v>
      </c>
      <c r="B12" s="21"/>
      <c r="C12" s="22">
        <f>C17+C21+C25+C29</f>
        <v>55679.27368</v>
      </c>
      <c r="D12" s="22">
        <f>D17+D21+D25+D29</f>
        <v>38050.94403</v>
      </c>
      <c r="E12" s="22">
        <f t="shared" ref="D12:E12" si="2">E17+E21+E25+E29</f>
        <v>17628.32965</v>
      </c>
      <c r="F12" s="24">
        <f t="shared" ref="F12:F86" si="3">D12/C12*100</f>
        <v>68.3</v>
      </c>
      <c r="G12" s="25"/>
    </row>
    <row r="13" ht="50.25" customHeight="1" outlineLevel="1" spans="1:7">
      <c r="A13" s="27" t="s">
        <v>13</v>
      </c>
      <c r="B13" s="28" t="s">
        <v>14</v>
      </c>
      <c r="C13" s="29">
        <f>C14</f>
        <v>10</v>
      </c>
      <c r="D13" s="29">
        <f>D14</f>
        <v>2.5</v>
      </c>
      <c r="E13" s="30">
        <f t="shared" ref="E13:E86" si="4">C13-D13</f>
        <v>7.5</v>
      </c>
      <c r="F13" s="31">
        <f t="shared" si="3"/>
        <v>25</v>
      </c>
      <c r="G13" s="25"/>
    </row>
    <row r="14" ht="47.25" customHeight="1" outlineLevel="1" spans="1:7">
      <c r="A14" s="32" t="s">
        <v>15</v>
      </c>
      <c r="B14" s="28" t="s">
        <v>16</v>
      </c>
      <c r="C14" s="29">
        <f>C15+C16+C17</f>
        <v>10</v>
      </c>
      <c r="D14" s="29">
        <f>D15+D16+D17</f>
        <v>2.5</v>
      </c>
      <c r="E14" s="30">
        <f t="shared" si="4"/>
        <v>7.5</v>
      </c>
      <c r="F14" s="31">
        <f t="shared" si="3"/>
        <v>25</v>
      </c>
      <c r="G14" s="25"/>
    </row>
    <row r="15" ht="30" customHeight="1" outlineLevel="1" spans="1:7">
      <c r="A15" s="32" t="s">
        <v>10</v>
      </c>
      <c r="B15" s="28"/>
      <c r="C15" s="29">
        <v>0</v>
      </c>
      <c r="D15" s="29">
        <v>0</v>
      </c>
      <c r="E15" s="30">
        <f t="shared" si="4"/>
        <v>0</v>
      </c>
      <c r="F15" s="31">
        <v>0</v>
      </c>
      <c r="G15" s="25"/>
    </row>
    <row r="16" ht="25.5" customHeight="1" outlineLevel="1" spans="1:7">
      <c r="A16" s="32" t="s">
        <v>11</v>
      </c>
      <c r="B16" s="28"/>
      <c r="C16" s="29">
        <v>0</v>
      </c>
      <c r="D16" s="29">
        <v>0</v>
      </c>
      <c r="E16" s="30">
        <f t="shared" si="4"/>
        <v>0</v>
      </c>
      <c r="F16" s="31">
        <v>0</v>
      </c>
      <c r="G16" s="25"/>
    </row>
    <row r="17" ht="25.5" customHeight="1" outlineLevel="1" spans="1:7">
      <c r="A17" s="32" t="s">
        <v>12</v>
      </c>
      <c r="B17" s="28"/>
      <c r="C17" s="29">
        <v>10</v>
      </c>
      <c r="D17" s="29">
        <v>2.5</v>
      </c>
      <c r="E17" s="30">
        <f t="shared" si="4"/>
        <v>7.5</v>
      </c>
      <c r="F17" s="31">
        <f t="shared" si="3"/>
        <v>25</v>
      </c>
      <c r="G17" s="25"/>
    </row>
    <row r="18" ht="60" outlineLevel="1" spans="1:7">
      <c r="A18" s="27" t="s">
        <v>17</v>
      </c>
      <c r="B18" s="28" t="s">
        <v>18</v>
      </c>
      <c r="C18" s="29">
        <f>C19+C20+C21</f>
        <v>32875.38143</v>
      </c>
      <c r="D18" s="29">
        <f>D19+D20+D21</f>
        <v>25865.62429</v>
      </c>
      <c r="E18" s="30">
        <f t="shared" si="4"/>
        <v>7009.75714</v>
      </c>
      <c r="F18" s="31">
        <f t="shared" si="3"/>
        <v>78.7</v>
      </c>
      <c r="G18" s="25"/>
    </row>
    <row r="19" ht="31.5" customHeight="1" outlineLevel="1" spans="1:7">
      <c r="A19" s="32" t="s">
        <v>10</v>
      </c>
      <c r="B19" s="28"/>
      <c r="C19" s="33">
        <v>0</v>
      </c>
      <c r="D19" s="29">
        <v>0</v>
      </c>
      <c r="E19" s="30">
        <f t="shared" si="4"/>
        <v>0</v>
      </c>
      <c r="F19" s="31">
        <v>0</v>
      </c>
      <c r="G19" s="25"/>
    </row>
    <row r="20" ht="24" customHeight="1" outlineLevel="1" spans="1:7">
      <c r="A20" s="32" t="s">
        <v>11</v>
      </c>
      <c r="B20" s="28"/>
      <c r="C20" s="33">
        <v>719.85737</v>
      </c>
      <c r="D20" s="29">
        <v>719.85737</v>
      </c>
      <c r="E20" s="30">
        <f t="shared" si="4"/>
        <v>0</v>
      </c>
      <c r="F20" s="31">
        <f t="shared" si="3"/>
        <v>100</v>
      </c>
      <c r="G20" s="25"/>
    </row>
    <row r="21" ht="24" customHeight="1" outlineLevel="1" spans="1:7">
      <c r="A21" s="32" t="s">
        <v>12</v>
      </c>
      <c r="B21" s="28"/>
      <c r="C21" s="33">
        <v>32155.52406</v>
      </c>
      <c r="D21" s="29">
        <v>25145.76692</v>
      </c>
      <c r="E21" s="30">
        <f t="shared" si="4"/>
        <v>7009.75714</v>
      </c>
      <c r="F21" s="31">
        <f t="shared" si="3"/>
        <v>78.2</v>
      </c>
      <c r="G21" s="25"/>
    </row>
    <row r="22" ht="60.75" customHeight="1" outlineLevel="2" spans="1:7">
      <c r="A22" s="27" t="s">
        <v>19</v>
      </c>
      <c r="B22" s="28" t="s">
        <v>20</v>
      </c>
      <c r="C22" s="29">
        <f>C23+C24+C25</f>
        <v>16045.87375</v>
      </c>
      <c r="D22" s="29">
        <f>D23+D24+D25</f>
        <v>11101.42711</v>
      </c>
      <c r="E22" s="30">
        <f t="shared" si="4"/>
        <v>4944.44664</v>
      </c>
      <c r="F22" s="31">
        <f t="shared" si="3"/>
        <v>69.2</v>
      </c>
      <c r="G22" s="25"/>
    </row>
    <row r="23" ht="32.25" customHeight="1" outlineLevel="2" spans="1:7">
      <c r="A23" s="32" t="s">
        <v>10</v>
      </c>
      <c r="B23" s="28"/>
      <c r="C23" s="34">
        <v>0</v>
      </c>
      <c r="D23" s="35">
        <v>0</v>
      </c>
      <c r="E23" s="30">
        <f t="shared" si="4"/>
        <v>0</v>
      </c>
      <c r="F23" s="31">
        <v>0</v>
      </c>
      <c r="G23" s="25"/>
    </row>
    <row r="24" ht="24" customHeight="1" outlineLevel="2" spans="1:7">
      <c r="A24" s="32" t="s">
        <v>11</v>
      </c>
      <c r="B24" s="28"/>
      <c r="C24" s="34">
        <v>0</v>
      </c>
      <c r="D24" s="35">
        <v>0</v>
      </c>
      <c r="E24" s="30">
        <f t="shared" si="4"/>
        <v>0</v>
      </c>
      <c r="F24" s="31">
        <v>0</v>
      </c>
      <c r="G24" s="25"/>
    </row>
    <row r="25" ht="27" customHeight="1" outlineLevel="2" spans="1:7">
      <c r="A25" s="32" t="s">
        <v>12</v>
      </c>
      <c r="B25" s="28"/>
      <c r="C25" s="33">
        <v>16045.87375</v>
      </c>
      <c r="D25" s="29">
        <v>11101.42711</v>
      </c>
      <c r="E25" s="30">
        <f t="shared" si="4"/>
        <v>4944.44664</v>
      </c>
      <c r="F25" s="31">
        <f t="shared" si="3"/>
        <v>69.2</v>
      </c>
      <c r="G25" s="25"/>
    </row>
    <row r="26" ht="60" customHeight="1" outlineLevel="2" spans="1:7">
      <c r="A26" s="32" t="s">
        <v>21</v>
      </c>
      <c r="B26" s="28" t="s">
        <v>22</v>
      </c>
      <c r="C26" s="29">
        <f>C27+C28+C29</f>
        <v>7467.87587</v>
      </c>
      <c r="D26" s="29">
        <f>D27+D28+D29</f>
        <v>1801.25</v>
      </c>
      <c r="E26" s="30">
        <f t="shared" si="4"/>
        <v>5666.62587</v>
      </c>
      <c r="F26" s="31">
        <f t="shared" si="3"/>
        <v>24.1</v>
      </c>
      <c r="G26" s="25"/>
    </row>
    <row r="27" ht="31.5" customHeight="1" outlineLevel="2" spans="1:7">
      <c r="A27" s="32" t="s">
        <v>10</v>
      </c>
      <c r="B27" s="28"/>
      <c r="C27" s="33">
        <v>0</v>
      </c>
      <c r="D27" s="29">
        <v>0</v>
      </c>
      <c r="E27" s="30">
        <f t="shared" si="4"/>
        <v>0</v>
      </c>
      <c r="F27" s="31">
        <v>0</v>
      </c>
      <c r="G27" s="25"/>
    </row>
    <row r="28" ht="24" customHeight="1" outlineLevel="2" spans="1:7">
      <c r="A28" s="32" t="s">
        <v>11</v>
      </c>
      <c r="B28" s="28"/>
      <c r="C28" s="33">
        <v>0</v>
      </c>
      <c r="D28" s="29">
        <v>0</v>
      </c>
      <c r="E28" s="30">
        <f t="shared" si="4"/>
        <v>0</v>
      </c>
      <c r="F28" s="31">
        <v>0</v>
      </c>
      <c r="G28" s="25"/>
    </row>
    <row r="29" ht="24" customHeight="1" outlineLevel="2" spans="1:7">
      <c r="A29" s="32" t="s">
        <v>12</v>
      </c>
      <c r="B29" s="28"/>
      <c r="C29" s="33">
        <v>7467.87587</v>
      </c>
      <c r="D29" s="29">
        <v>1801.25</v>
      </c>
      <c r="E29" s="30">
        <f t="shared" si="4"/>
        <v>5666.62587</v>
      </c>
      <c r="F29" s="31">
        <f t="shared" si="3"/>
        <v>24.1</v>
      </c>
      <c r="G29" s="25"/>
    </row>
    <row r="30" ht="45" customHeight="1" outlineLevel="2" spans="1:7">
      <c r="A30" s="20" t="s">
        <v>23</v>
      </c>
      <c r="B30" s="21" t="s">
        <v>24</v>
      </c>
      <c r="C30" s="22">
        <f>C31+C32+C33</f>
        <v>1162807.40679</v>
      </c>
      <c r="D30" s="22">
        <f>D31+D32+D33</f>
        <v>710352.08907</v>
      </c>
      <c r="E30" s="23">
        <f t="shared" si="4"/>
        <v>452455.31772</v>
      </c>
      <c r="F30" s="24">
        <f t="shared" si="3"/>
        <v>61.1</v>
      </c>
      <c r="G30" s="25"/>
    </row>
    <row r="31" ht="30.75" customHeight="1" outlineLevel="2" spans="1:7">
      <c r="A31" s="26" t="s">
        <v>10</v>
      </c>
      <c r="B31" s="21"/>
      <c r="C31" s="36">
        <f t="shared" ref="C31:D33" si="5">C35+C39+C47+C51</f>
        <v>34033.26738</v>
      </c>
      <c r="D31" s="36">
        <f>D35+D39+D47+D51</f>
        <v>17280.98543</v>
      </c>
      <c r="E31" s="23">
        <f t="shared" si="4"/>
        <v>16752.28195</v>
      </c>
      <c r="F31" s="24">
        <f t="shared" si="3"/>
        <v>50.8</v>
      </c>
      <c r="G31" s="25"/>
    </row>
    <row r="32" ht="24" customHeight="1" outlineLevel="2" spans="1:7">
      <c r="A32" s="26" t="s">
        <v>11</v>
      </c>
      <c r="B32" s="21"/>
      <c r="C32" s="36">
        <f t="shared" si="5"/>
        <v>728240.3421</v>
      </c>
      <c r="D32" s="36">
        <f>D36+D40+D48+D52</f>
        <v>423455.27145</v>
      </c>
      <c r="E32" s="23">
        <f t="shared" si="4"/>
        <v>304785.07065</v>
      </c>
      <c r="F32" s="24">
        <f t="shared" si="3"/>
        <v>58.1</v>
      </c>
      <c r="G32" s="37"/>
    </row>
    <row r="33" ht="24" customHeight="1" outlineLevel="2" spans="1:7">
      <c r="A33" s="26" t="s">
        <v>12</v>
      </c>
      <c r="B33" s="21"/>
      <c r="C33" s="36">
        <f t="shared" si="5"/>
        <v>400533.79731</v>
      </c>
      <c r="D33" s="36">
        <f>D37+D41+D49+D53</f>
        <v>269615.83219</v>
      </c>
      <c r="E33" s="23">
        <f t="shared" si="4"/>
        <v>130917.96512</v>
      </c>
      <c r="F33" s="24">
        <f t="shared" si="3"/>
        <v>67.3</v>
      </c>
      <c r="G33" s="25"/>
    </row>
    <row r="34" ht="46.5" customHeight="1" outlineLevel="2" spans="1:7">
      <c r="A34" s="27" t="s">
        <v>25</v>
      </c>
      <c r="B34" s="28" t="s">
        <v>26</v>
      </c>
      <c r="C34" s="29">
        <f>C35+C36+C37</f>
        <v>385878.64453</v>
      </c>
      <c r="D34" s="29">
        <f>D35+D36+D37</f>
        <v>265920.77575</v>
      </c>
      <c r="E34" s="30">
        <f t="shared" si="4"/>
        <v>119957.86878</v>
      </c>
      <c r="F34" s="31">
        <f t="shared" si="3"/>
        <v>68.9</v>
      </c>
      <c r="G34" s="25"/>
    </row>
    <row r="35" ht="30" customHeight="1" outlineLevel="2" spans="1:7">
      <c r="A35" s="32" t="s">
        <v>10</v>
      </c>
      <c r="B35" s="28"/>
      <c r="C35" s="33">
        <v>0</v>
      </c>
      <c r="D35" s="29">
        <v>0</v>
      </c>
      <c r="E35" s="30">
        <f t="shared" si="4"/>
        <v>0</v>
      </c>
      <c r="F35" s="31"/>
      <c r="G35" s="25"/>
    </row>
    <row r="36" ht="20.25" customHeight="1" outlineLevel="2" spans="1:7">
      <c r="A36" s="32" t="s">
        <v>11</v>
      </c>
      <c r="B36" s="28"/>
      <c r="C36" s="33">
        <v>218923.53339</v>
      </c>
      <c r="D36" s="29">
        <v>150919.64119</v>
      </c>
      <c r="E36" s="30">
        <f t="shared" si="4"/>
        <v>68003.8922</v>
      </c>
      <c r="F36" s="31">
        <f t="shared" si="3"/>
        <v>68.9</v>
      </c>
      <c r="G36" s="25"/>
    </row>
    <row r="37" ht="21" customHeight="1" outlineLevel="2" spans="1:7">
      <c r="A37" s="32" t="s">
        <v>12</v>
      </c>
      <c r="B37" s="28"/>
      <c r="C37" s="33">
        <v>166955.11114</v>
      </c>
      <c r="D37" s="29">
        <v>115001.13456</v>
      </c>
      <c r="E37" s="30">
        <f t="shared" si="4"/>
        <v>51953.97658</v>
      </c>
      <c r="F37" s="31">
        <f t="shared" si="3"/>
        <v>68.9</v>
      </c>
      <c r="G37" s="25"/>
    </row>
    <row r="38" ht="45" customHeight="1" outlineLevel="2" spans="1:7">
      <c r="A38" s="27" t="s">
        <v>27</v>
      </c>
      <c r="B38" s="28" t="s">
        <v>28</v>
      </c>
      <c r="C38" s="29">
        <f>C39+C40+C41</f>
        <v>642465.7445</v>
      </c>
      <c r="D38" s="29">
        <f>D39+D40+D41</f>
        <v>354468.14157</v>
      </c>
      <c r="E38" s="30">
        <f t="shared" si="4"/>
        <v>287997.60293</v>
      </c>
      <c r="F38" s="31">
        <f t="shared" si="3"/>
        <v>55.2</v>
      </c>
      <c r="G38" s="25"/>
    </row>
    <row r="39" ht="31.5" customHeight="1" outlineLevel="2" spans="1:7">
      <c r="A39" s="32" t="s">
        <v>10</v>
      </c>
      <c r="B39" s="28"/>
      <c r="C39" s="33">
        <f>33100.326+C43</f>
        <v>34033.26738</v>
      </c>
      <c r="D39" s="29">
        <f>17280.98543+D43</f>
        <v>17280.98543</v>
      </c>
      <c r="E39" s="30">
        <f t="shared" si="4"/>
        <v>16752.28195</v>
      </c>
      <c r="F39" s="31">
        <f t="shared" si="3"/>
        <v>50.8</v>
      </c>
      <c r="G39" s="25"/>
    </row>
    <row r="40" ht="22.5" customHeight="1" outlineLevel="2" spans="1:7">
      <c r="A40" s="32" t="s">
        <v>11</v>
      </c>
      <c r="B40" s="28"/>
      <c r="C40" s="33">
        <f>C44+493293.69556</f>
        <v>493312.73518</v>
      </c>
      <c r="D40" s="29">
        <f>259705.84365+D44</f>
        <v>259705.84365</v>
      </c>
      <c r="E40" s="30">
        <f t="shared" si="4"/>
        <v>233606.89153</v>
      </c>
      <c r="F40" s="31">
        <f t="shared" si="3"/>
        <v>52.6</v>
      </c>
      <c r="G40" s="25"/>
    </row>
    <row r="41" ht="21.75" customHeight="1" outlineLevel="2" spans="1:7">
      <c r="A41" s="32" t="s">
        <v>12</v>
      </c>
      <c r="B41" s="28"/>
      <c r="C41" s="33">
        <f>115119.74194+C45</f>
        <v>115119.74194</v>
      </c>
      <c r="D41" s="29">
        <f>77481.31249+D45</f>
        <v>77481.31249</v>
      </c>
      <c r="E41" s="30">
        <f t="shared" si="4"/>
        <v>37638.42945</v>
      </c>
      <c r="F41" s="31">
        <f t="shared" si="3"/>
        <v>67.3</v>
      </c>
      <c r="G41" s="25"/>
    </row>
    <row r="42" ht="47" customHeight="1" outlineLevel="2" spans="1:7">
      <c r="A42" s="32" t="s">
        <v>29</v>
      </c>
      <c r="B42" s="28" t="s">
        <v>30</v>
      </c>
      <c r="C42" s="33">
        <f>C43+C44+C45</f>
        <v>951.981</v>
      </c>
      <c r="D42" s="33">
        <f t="shared" ref="D42" si="6">D43+D44+D45</f>
        <v>0</v>
      </c>
      <c r="E42" s="30">
        <f t="shared" si="4"/>
        <v>951.981</v>
      </c>
      <c r="F42" s="31">
        <f t="shared" si="3"/>
        <v>0</v>
      </c>
      <c r="G42" s="25"/>
    </row>
    <row r="43" ht="31.5" customHeight="1" outlineLevel="2" spans="1:7">
      <c r="A43" s="32" t="s">
        <v>10</v>
      </c>
      <c r="B43" s="28"/>
      <c r="C43" s="33">
        <v>932.94138</v>
      </c>
      <c r="D43" s="29">
        <v>0</v>
      </c>
      <c r="E43" s="30">
        <f t="shared" si="4"/>
        <v>932.94138</v>
      </c>
      <c r="F43" s="31">
        <f t="shared" si="3"/>
        <v>0</v>
      </c>
      <c r="G43" s="25"/>
    </row>
    <row r="44" ht="21" customHeight="1" outlineLevel="2" spans="1:7">
      <c r="A44" s="32" t="s">
        <v>11</v>
      </c>
      <c r="B44" s="28"/>
      <c r="C44" s="33">
        <v>19.03962</v>
      </c>
      <c r="D44" s="29">
        <v>0</v>
      </c>
      <c r="E44" s="30">
        <f t="shared" si="4"/>
        <v>19.03962</v>
      </c>
      <c r="F44" s="31">
        <f t="shared" si="3"/>
        <v>0</v>
      </c>
      <c r="G44" s="25"/>
    </row>
    <row r="45" ht="21.75" customHeight="1" outlineLevel="2" spans="1:7">
      <c r="A45" s="32" t="s">
        <v>12</v>
      </c>
      <c r="B45" s="28"/>
      <c r="C45" s="33">
        <v>0</v>
      </c>
      <c r="D45" s="29">
        <v>0</v>
      </c>
      <c r="E45" s="30">
        <f t="shared" si="4"/>
        <v>0</v>
      </c>
      <c r="F45" s="31">
        <v>0</v>
      </c>
      <c r="G45" s="25"/>
    </row>
    <row r="46" s="1" customFormat="1" ht="64.5" customHeight="1" outlineLevel="3" spans="1:7">
      <c r="A46" s="27" t="s">
        <v>31</v>
      </c>
      <c r="B46" s="28" t="s">
        <v>32</v>
      </c>
      <c r="C46" s="29">
        <f>C47+C48+C49</f>
        <v>83058.29107</v>
      </c>
      <c r="D46" s="29">
        <f>D47+D48+D49</f>
        <v>56079.30853</v>
      </c>
      <c r="E46" s="30">
        <f t="shared" si="4"/>
        <v>26978.98254</v>
      </c>
      <c r="F46" s="31">
        <f t="shared" si="3"/>
        <v>67.5</v>
      </c>
      <c r="G46" s="38"/>
    </row>
    <row r="47" s="1" customFormat="1" ht="30" customHeight="1" outlineLevel="3" spans="1:7">
      <c r="A47" s="32" t="s">
        <v>10</v>
      </c>
      <c r="B47" s="28"/>
      <c r="C47" s="33">
        <v>0</v>
      </c>
      <c r="D47" s="29">
        <v>0</v>
      </c>
      <c r="E47" s="30">
        <f t="shared" si="4"/>
        <v>0</v>
      </c>
      <c r="F47" s="31">
        <v>0</v>
      </c>
      <c r="G47" s="38"/>
    </row>
    <row r="48" s="1" customFormat="1" ht="24.75" customHeight="1" outlineLevel="3" spans="1:7">
      <c r="A48" s="32" t="s">
        <v>11</v>
      </c>
      <c r="B48" s="28"/>
      <c r="C48" s="33">
        <v>9704.07353</v>
      </c>
      <c r="D48" s="29">
        <v>8745.8395</v>
      </c>
      <c r="E48" s="30">
        <f t="shared" si="4"/>
        <v>958.23403</v>
      </c>
      <c r="F48" s="31">
        <f t="shared" si="3"/>
        <v>90.1</v>
      </c>
      <c r="G48" s="38"/>
    </row>
    <row r="49" s="1" customFormat="1" ht="24.75" customHeight="1" outlineLevel="3" spans="1:7">
      <c r="A49" s="32" t="s">
        <v>12</v>
      </c>
      <c r="B49" s="28"/>
      <c r="C49" s="33">
        <v>73354.21754</v>
      </c>
      <c r="D49" s="29">
        <v>47333.46903</v>
      </c>
      <c r="E49" s="30">
        <f t="shared" si="4"/>
        <v>26020.74851</v>
      </c>
      <c r="F49" s="31">
        <f t="shared" si="3"/>
        <v>64.5</v>
      </c>
      <c r="G49" s="38"/>
    </row>
    <row r="50" s="1" customFormat="1" ht="45" customHeight="1" outlineLevel="3" spans="1:7">
      <c r="A50" s="27" t="s">
        <v>33</v>
      </c>
      <c r="B50" s="28" t="s">
        <v>34</v>
      </c>
      <c r="C50" s="29">
        <f>C51+C52+C53</f>
        <v>51404.72669</v>
      </c>
      <c r="D50" s="29">
        <f>D51+D52+D53</f>
        <v>33883.86322</v>
      </c>
      <c r="E50" s="30">
        <f t="shared" si="4"/>
        <v>17520.86347</v>
      </c>
      <c r="F50" s="31">
        <f t="shared" si="3"/>
        <v>65.9</v>
      </c>
      <c r="G50" s="38"/>
    </row>
    <row r="51" s="1" customFormat="1" ht="28.5" customHeight="1" outlineLevel="3" spans="1:7">
      <c r="A51" s="32" t="s">
        <v>10</v>
      </c>
      <c r="B51" s="28"/>
      <c r="C51" s="34">
        <v>0</v>
      </c>
      <c r="D51" s="35">
        <v>0</v>
      </c>
      <c r="E51" s="30">
        <f t="shared" si="4"/>
        <v>0</v>
      </c>
      <c r="F51" s="31">
        <v>0</v>
      </c>
      <c r="G51" s="38"/>
    </row>
    <row r="52" s="1" customFormat="1" ht="21.75" customHeight="1" outlineLevel="3" spans="1:7">
      <c r="A52" s="32" t="s">
        <v>11</v>
      </c>
      <c r="B52" s="28"/>
      <c r="C52" s="33">
        <f>C56</f>
        <v>6300</v>
      </c>
      <c r="D52" s="33">
        <f>D56</f>
        <v>4083.94711</v>
      </c>
      <c r="E52" s="30">
        <f t="shared" si="4"/>
        <v>2216.05289</v>
      </c>
      <c r="F52" s="31">
        <f t="shared" si="3"/>
        <v>64.8</v>
      </c>
      <c r="G52" s="38"/>
    </row>
    <row r="53" s="1" customFormat="1" ht="22.5" customHeight="1" outlineLevel="3" spans="1:7">
      <c r="A53" s="32" t="s">
        <v>12</v>
      </c>
      <c r="B53" s="28"/>
      <c r="C53" s="33">
        <v>45104.72669</v>
      </c>
      <c r="D53" s="29">
        <v>29799.91611</v>
      </c>
      <c r="E53" s="30">
        <f t="shared" si="4"/>
        <v>15304.81058</v>
      </c>
      <c r="F53" s="31">
        <f t="shared" si="3"/>
        <v>66.1</v>
      </c>
      <c r="G53" s="38"/>
    </row>
    <row r="54" s="1" customFormat="1" ht="29.25" customHeight="1" outlineLevel="3" spans="1:7">
      <c r="A54" s="32" t="s">
        <v>35</v>
      </c>
      <c r="B54" s="28" t="s">
        <v>36</v>
      </c>
      <c r="C54" s="29">
        <f>C55+C56+C57</f>
        <v>6300</v>
      </c>
      <c r="D54" s="29">
        <f>D55+D56+D57</f>
        <v>4083.94711</v>
      </c>
      <c r="E54" s="30">
        <f t="shared" si="4"/>
        <v>2216.05289</v>
      </c>
      <c r="F54" s="31">
        <f t="shared" si="3"/>
        <v>64.8</v>
      </c>
      <c r="G54" s="38"/>
    </row>
    <row r="55" s="1" customFormat="1" ht="29.25" customHeight="1" outlineLevel="3" spans="1:7">
      <c r="A55" s="32" t="s">
        <v>10</v>
      </c>
      <c r="B55" s="28"/>
      <c r="C55" s="33">
        <v>0</v>
      </c>
      <c r="D55" s="29">
        <v>0</v>
      </c>
      <c r="E55" s="30">
        <f t="shared" si="4"/>
        <v>0</v>
      </c>
      <c r="F55" s="31">
        <v>0</v>
      </c>
      <c r="G55" s="38"/>
    </row>
    <row r="56" s="1" customFormat="1" ht="21.75" customHeight="1" outlineLevel="3" spans="1:7">
      <c r="A56" s="32" t="s">
        <v>11</v>
      </c>
      <c r="B56" s="28"/>
      <c r="C56" s="33">
        <v>6300</v>
      </c>
      <c r="D56" s="29">
        <v>4083.94711</v>
      </c>
      <c r="E56" s="30">
        <f t="shared" si="4"/>
        <v>2216.05289</v>
      </c>
      <c r="F56" s="31">
        <f t="shared" si="3"/>
        <v>64.8</v>
      </c>
      <c r="G56" s="38"/>
    </row>
    <row r="57" s="1" customFormat="1" ht="22.5" customHeight="1" outlineLevel="3" spans="1:7">
      <c r="A57" s="32" t="s">
        <v>12</v>
      </c>
      <c r="B57" s="28"/>
      <c r="C57" s="33">
        <v>0</v>
      </c>
      <c r="D57" s="33">
        <v>0</v>
      </c>
      <c r="E57" s="30">
        <f t="shared" si="4"/>
        <v>0</v>
      </c>
      <c r="F57" s="31">
        <v>0</v>
      </c>
      <c r="G57" s="38"/>
    </row>
    <row r="58" ht="31.5" customHeight="1" outlineLevel="3" spans="1:7">
      <c r="A58" s="20" t="s">
        <v>37</v>
      </c>
      <c r="B58" s="21" t="s">
        <v>38</v>
      </c>
      <c r="C58" s="22">
        <f>C59+C60+C61</f>
        <v>2389.75237</v>
      </c>
      <c r="D58" s="22">
        <f>D59+D60+D61</f>
        <v>1517.74662</v>
      </c>
      <c r="E58" s="23">
        <f t="shared" si="4"/>
        <v>872.00575</v>
      </c>
      <c r="F58" s="24">
        <f t="shared" si="3"/>
        <v>63.5</v>
      </c>
      <c r="G58" s="25"/>
    </row>
    <row r="59" ht="32.25" customHeight="1" outlineLevel="3" spans="1:7">
      <c r="A59" s="26" t="s">
        <v>10</v>
      </c>
      <c r="B59" s="21"/>
      <c r="C59" s="36">
        <v>0</v>
      </c>
      <c r="D59" s="22">
        <v>0</v>
      </c>
      <c r="E59" s="23">
        <f t="shared" si="4"/>
        <v>0</v>
      </c>
      <c r="F59" s="24">
        <v>0</v>
      </c>
      <c r="G59" s="25"/>
    </row>
    <row r="60" ht="25.5" customHeight="1" outlineLevel="3" spans="1:7">
      <c r="A60" s="26" t="s">
        <v>11</v>
      </c>
      <c r="B60" s="21"/>
      <c r="C60" s="36">
        <v>509.75237</v>
      </c>
      <c r="D60" s="22">
        <v>455.54364</v>
      </c>
      <c r="E60" s="23">
        <f t="shared" si="4"/>
        <v>54.20873</v>
      </c>
      <c r="F60" s="24">
        <f t="shared" si="3"/>
        <v>89.4</v>
      </c>
      <c r="G60" s="25"/>
    </row>
    <row r="61" ht="23.25" customHeight="1" outlineLevel="3" spans="1:7">
      <c r="A61" s="26" t="s">
        <v>12</v>
      </c>
      <c r="B61" s="21"/>
      <c r="C61" s="36">
        <v>1880</v>
      </c>
      <c r="D61" s="22">
        <v>1062.20298</v>
      </c>
      <c r="E61" s="23">
        <f t="shared" si="4"/>
        <v>817.79702</v>
      </c>
      <c r="F61" s="24">
        <f t="shared" si="3"/>
        <v>56.5</v>
      </c>
      <c r="G61" s="25"/>
    </row>
    <row r="62" ht="45.75" customHeight="1" outlineLevel="3" spans="1:7">
      <c r="A62" s="39" t="s">
        <v>39</v>
      </c>
      <c r="B62" s="21" t="s">
        <v>40</v>
      </c>
      <c r="C62" s="22">
        <f>C63+C64+C65</f>
        <v>66185.78743</v>
      </c>
      <c r="D62" s="22">
        <f>D63+D64+D65</f>
        <v>42338.85913</v>
      </c>
      <c r="E62" s="23">
        <f t="shared" si="4"/>
        <v>23846.9283</v>
      </c>
      <c r="F62" s="24">
        <f t="shared" si="3"/>
        <v>64</v>
      </c>
      <c r="G62" s="25"/>
    </row>
    <row r="63" ht="30" customHeight="1" outlineLevel="3" spans="1:7">
      <c r="A63" s="26" t="s">
        <v>10</v>
      </c>
      <c r="B63" s="21"/>
      <c r="C63" s="36">
        <f>C67+C71+C75+C79+C83+C87</f>
        <v>0</v>
      </c>
      <c r="D63" s="36">
        <f>D67+D71+D75+D79+D83+D87</f>
        <v>0</v>
      </c>
      <c r="E63" s="23">
        <f t="shared" si="4"/>
        <v>0</v>
      </c>
      <c r="F63" s="24">
        <v>0</v>
      </c>
      <c r="G63" s="25"/>
    </row>
    <row r="64" ht="22.5" customHeight="1" outlineLevel="3" spans="1:7">
      <c r="A64" s="26" t="s">
        <v>11</v>
      </c>
      <c r="B64" s="21"/>
      <c r="C64" s="36">
        <f>C68+C72+C76+C80+C84+C88</f>
        <v>75.939</v>
      </c>
      <c r="D64" s="36">
        <f>D68+D72+D76+D80+D84+D88</f>
        <v>46.7609</v>
      </c>
      <c r="E64" s="23">
        <f t="shared" si="4"/>
        <v>29.1781</v>
      </c>
      <c r="F64" s="24">
        <v>0</v>
      </c>
      <c r="G64" s="25"/>
    </row>
    <row r="65" ht="23.25" customHeight="1" outlineLevel="3" spans="1:7">
      <c r="A65" s="26" t="s">
        <v>12</v>
      </c>
      <c r="B65" s="21"/>
      <c r="C65" s="36">
        <f>C69+C73+C77+C81+C85+C89</f>
        <v>66109.84843</v>
      </c>
      <c r="D65" s="36">
        <f>D69+D73+D77+D81+D85+D89</f>
        <v>42292.09823</v>
      </c>
      <c r="E65" s="23">
        <f t="shared" si="4"/>
        <v>23817.7502</v>
      </c>
      <c r="F65" s="24">
        <f t="shared" si="3"/>
        <v>64</v>
      </c>
      <c r="G65" s="25"/>
    </row>
    <row r="66" ht="34.5" customHeight="1" outlineLevel="3" spans="1:7">
      <c r="A66" s="27" t="s">
        <v>41</v>
      </c>
      <c r="B66" s="28" t="s">
        <v>42</v>
      </c>
      <c r="C66" s="29">
        <f>C67+C68+C69</f>
        <v>48760.26201</v>
      </c>
      <c r="D66" s="29">
        <f>D67+D68+D69</f>
        <v>32595.13846</v>
      </c>
      <c r="E66" s="30">
        <f t="shared" si="4"/>
        <v>16165.12355</v>
      </c>
      <c r="F66" s="31">
        <f t="shared" si="3"/>
        <v>66.8</v>
      </c>
      <c r="G66" s="25"/>
    </row>
    <row r="67" ht="33" customHeight="1" outlineLevel="3" spans="1:7">
      <c r="A67" s="32" t="s">
        <v>10</v>
      </c>
      <c r="B67" s="28"/>
      <c r="C67" s="34" t="s">
        <v>43</v>
      </c>
      <c r="D67" s="35">
        <v>0</v>
      </c>
      <c r="E67" s="30">
        <f t="shared" si="4"/>
        <v>0</v>
      </c>
      <c r="F67" s="31">
        <v>0</v>
      </c>
      <c r="G67" s="25"/>
    </row>
    <row r="68" ht="24.75" customHeight="1" outlineLevel="3" spans="1:7">
      <c r="A68" s="32" t="s">
        <v>11</v>
      </c>
      <c r="B68" s="28"/>
      <c r="C68" s="34" t="s">
        <v>43</v>
      </c>
      <c r="D68" s="35">
        <v>0</v>
      </c>
      <c r="E68" s="30">
        <f t="shared" si="4"/>
        <v>0</v>
      </c>
      <c r="F68" s="31">
        <v>0</v>
      </c>
      <c r="G68" s="25"/>
    </row>
    <row r="69" ht="23.25" customHeight="1" outlineLevel="3" spans="1:7">
      <c r="A69" s="32" t="s">
        <v>12</v>
      </c>
      <c r="B69" s="28"/>
      <c r="C69" s="33">
        <v>48760.26201</v>
      </c>
      <c r="D69" s="29">
        <v>32595.13846</v>
      </c>
      <c r="E69" s="30">
        <f t="shared" si="4"/>
        <v>16165.12355</v>
      </c>
      <c r="F69" s="31">
        <f t="shared" si="3"/>
        <v>66.8</v>
      </c>
      <c r="G69" s="25"/>
    </row>
    <row r="70" ht="33" customHeight="1" outlineLevel="3" spans="1:7">
      <c r="A70" s="27" t="s">
        <v>44</v>
      </c>
      <c r="B70" s="28" t="s">
        <v>45</v>
      </c>
      <c r="C70" s="29">
        <f>C71+C72+C73</f>
        <v>2090.08262</v>
      </c>
      <c r="D70" s="29">
        <f>D71+D72+D73</f>
        <v>1370.17637</v>
      </c>
      <c r="E70" s="30">
        <f t="shared" si="4"/>
        <v>719.90625</v>
      </c>
      <c r="F70" s="31">
        <f t="shared" si="3"/>
        <v>65.6</v>
      </c>
      <c r="G70" s="25"/>
    </row>
    <row r="71" ht="35.25" customHeight="1" outlineLevel="3" spans="1:7">
      <c r="A71" s="32" t="s">
        <v>10</v>
      </c>
      <c r="B71" s="28"/>
      <c r="C71" s="34" t="s">
        <v>43</v>
      </c>
      <c r="D71" s="35">
        <v>0</v>
      </c>
      <c r="E71" s="30">
        <f t="shared" si="4"/>
        <v>0</v>
      </c>
      <c r="F71" s="31">
        <v>0</v>
      </c>
      <c r="G71" s="25"/>
    </row>
    <row r="72" ht="21.75" customHeight="1" outlineLevel="3" spans="1:7">
      <c r="A72" s="32" t="s">
        <v>11</v>
      </c>
      <c r="B72" s="28"/>
      <c r="C72" s="33">
        <v>75.939</v>
      </c>
      <c r="D72" s="29">
        <v>46.7609</v>
      </c>
      <c r="E72" s="30">
        <f t="shared" si="4"/>
        <v>29.1781</v>
      </c>
      <c r="F72" s="31">
        <v>0</v>
      </c>
      <c r="G72" s="25"/>
    </row>
    <row r="73" ht="21.75" customHeight="1" outlineLevel="3" spans="1:7">
      <c r="A73" s="32" t="s">
        <v>12</v>
      </c>
      <c r="B73" s="28"/>
      <c r="C73" s="33">
        <v>2014.14362</v>
      </c>
      <c r="D73" s="29">
        <v>1323.41547</v>
      </c>
      <c r="E73" s="30">
        <f t="shared" si="4"/>
        <v>690.72815</v>
      </c>
      <c r="F73" s="31">
        <f t="shared" si="3"/>
        <v>65.7</v>
      </c>
      <c r="G73" s="25"/>
    </row>
    <row r="74" ht="30" outlineLevel="3" spans="1:7">
      <c r="A74" s="40" t="s">
        <v>46</v>
      </c>
      <c r="B74" s="28" t="s">
        <v>47</v>
      </c>
      <c r="C74" s="29">
        <f>C75+C76+C77</f>
        <v>3474.82579</v>
      </c>
      <c r="D74" s="29">
        <f>D75+D76+D77</f>
        <v>2483.11504</v>
      </c>
      <c r="E74" s="30">
        <f t="shared" si="4"/>
        <v>991.71075</v>
      </c>
      <c r="F74" s="31">
        <f t="shared" si="3"/>
        <v>71.5</v>
      </c>
      <c r="G74" s="25"/>
    </row>
    <row r="75" ht="30.75" customHeight="1" outlineLevel="3" spans="1:7">
      <c r="A75" s="32" t="s">
        <v>10</v>
      </c>
      <c r="B75" s="28"/>
      <c r="C75" s="34" t="s">
        <v>43</v>
      </c>
      <c r="D75" s="35">
        <v>0</v>
      </c>
      <c r="E75" s="30">
        <f t="shared" si="4"/>
        <v>0</v>
      </c>
      <c r="F75" s="31">
        <v>0</v>
      </c>
      <c r="G75" s="25"/>
    </row>
    <row r="76" ht="25.5" customHeight="1" outlineLevel="3" spans="1:7">
      <c r="A76" s="32" t="s">
        <v>11</v>
      </c>
      <c r="B76" s="28"/>
      <c r="C76" s="34" t="s">
        <v>43</v>
      </c>
      <c r="D76" s="35">
        <v>0</v>
      </c>
      <c r="E76" s="30">
        <f t="shared" si="4"/>
        <v>0</v>
      </c>
      <c r="F76" s="31">
        <v>0</v>
      </c>
      <c r="G76" s="25"/>
    </row>
    <row r="77" ht="24" customHeight="1" outlineLevel="3" spans="1:7">
      <c r="A77" s="32" t="s">
        <v>12</v>
      </c>
      <c r="B77" s="28"/>
      <c r="C77" s="33">
        <v>3474.82579</v>
      </c>
      <c r="D77" s="29">
        <v>2483.11504</v>
      </c>
      <c r="E77" s="30">
        <f t="shared" si="4"/>
        <v>991.71075</v>
      </c>
      <c r="F77" s="31">
        <f t="shared" si="3"/>
        <v>71.5</v>
      </c>
      <c r="G77" s="25"/>
    </row>
    <row r="78" ht="45.75" customHeight="1" outlineLevel="3" spans="1:7">
      <c r="A78" s="27" t="s">
        <v>48</v>
      </c>
      <c r="B78" s="28" t="s">
        <v>49</v>
      </c>
      <c r="C78" s="29">
        <f>C79+C80+C81</f>
        <v>5151.10932</v>
      </c>
      <c r="D78" s="29">
        <f>D79+D80+D81</f>
        <v>1114.33427</v>
      </c>
      <c r="E78" s="30">
        <f t="shared" si="4"/>
        <v>4036.77505</v>
      </c>
      <c r="F78" s="31">
        <f t="shared" si="3"/>
        <v>21.6</v>
      </c>
      <c r="G78" s="25"/>
    </row>
    <row r="79" ht="30" customHeight="1" outlineLevel="3" spans="1:7">
      <c r="A79" s="32" t="s">
        <v>10</v>
      </c>
      <c r="B79" s="28"/>
      <c r="C79" s="34" t="s">
        <v>43</v>
      </c>
      <c r="D79" s="35">
        <v>0</v>
      </c>
      <c r="E79" s="30">
        <f t="shared" si="4"/>
        <v>0</v>
      </c>
      <c r="F79" s="31">
        <v>0</v>
      </c>
      <c r="G79" s="25"/>
    </row>
    <row r="80" ht="24" customHeight="1" outlineLevel="3" spans="1:7">
      <c r="A80" s="32" t="s">
        <v>11</v>
      </c>
      <c r="B80" s="28"/>
      <c r="C80" s="34" t="s">
        <v>43</v>
      </c>
      <c r="D80" s="35">
        <v>0</v>
      </c>
      <c r="E80" s="30">
        <f t="shared" si="4"/>
        <v>0</v>
      </c>
      <c r="F80" s="31">
        <v>0</v>
      </c>
      <c r="G80" s="25"/>
    </row>
    <row r="81" ht="24.75" customHeight="1" outlineLevel="3" spans="1:7">
      <c r="A81" s="32" t="s">
        <v>12</v>
      </c>
      <c r="B81" s="28"/>
      <c r="C81" s="33">
        <v>5151.10932</v>
      </c>
      <c r="D81" s="29">
        <v>1114.33427</v>
      </c>
      <c r="E81" s="30">
        <f t="shared" si="4"/>
        <v>4036.77505</v>
      </c>
      <c r="F81" s="31">
        <f t="shared" si="3"/>
        <v>21.6</v>
      </c>
      <c r="G81" s="25"/>
    </row>
    <row r="82" ht="46.5" customHeight="1" outlineLevel="3" spans="1:7">
      <c r="A82" s="32" t="s">
        <v>50</v>
      </c>
      <c r="B82" s="28" t="s">
        <v>51</v>
      </c>
      <c r="C82" s="29">
        <f>C83+C84+C85</f>
        <v>6709.50769</v>
      </c>
      <c r="D82" s="29">
        <f>D83+D84+D85</f>
        <v>4776.09499</v>
      </c>
      <c r="E82" s="30">
        <f t="shared" si="4"/>
        <v>1933.4127</v>
      </c>
      <c r="F82" s="31">
        <f t="shared" si="3"/>
        <v>71.2</v>
      </c>
      <c r="G82" s="25"/>
    </row>
    <row r="83" ht="30.75" customHeight="1" outlineLevel="3" spans="1:7">
      <c r="A83" s="32" t="s">
        <v>10</v>
      </c>
      <c r="B83" s="28"/>
      <c r="C83" s="34">
        <v>0</v>
      </c>
      <c r="D83" s="35">
        <v>0</v>
      </c>
      <c r="E83" s="30">
        <f t="shared" si="4"/>
        <v>0</v>
      </c>
      <c r="F83" s="31">
        <v>0</v>
      </c>
      <c r="G83" s="25"/>
    </row>
    <row r="84" ht="25.5" customHeight="1" outlineLevel="3" spans="1:7">
      <c r="A84" s="32" t="s">
        <v>11</v>
      </c>
      <c r="B84" s="28"/>
      <c r="C84" s="34">
        <v>0</v>
      </c>
      <c r="D84" s="35">
        <v>0</v>
      </c>
      <c r="E84" s="30">
        <f t="shared" si="4"/>
        <v>0</v>
      </c>
      <c r="F84" s="31">
        <v>0</v>
      </c>
      <c r="G84" s="25"/>
    </row>
    <row r="85" ht="26.25" customHeight="1" outlineLevel="3" spans="1:7">
      <c r="A85" s="32" t="s">
        <v>12</v>
      </c>
      <c r="B85" s="28"/>
      <c r="C85" s="33">
        <v>6709.50769</v>
      </c>
      <c r="D85" s="29">
        <v>4776.09499</v>
      </c>
      <c r="E85" s="30">
        <f t="shared" si="4"/>
        <v>1933.4127</v>
      </c>
      <c r="F85" s="31">
        <f t="shared" si="3"/>
        <v>71.2</v>
      </c>
      <c r="G85" s="25"/>
    </row>
    <row r="86" ht="0.75" hidden="1" customHeight="1" outlineLevel="3" spans="1:7">
      <c r="A86" s="32" t="s">
        <v>52</v>
      </c>
      <c r="B86" s="28" t="s">
        <v>53</v>
      </c>
      <c r="C86" s="29">
        <f>C87+C88+C89</f>
        <v>0</v>
      </c>
      <c r="D86" s="29">
        <f>D87+D88+D89</f>
        <v>0</v>
      </c>
      <c r="E86" s="23">
        <f t="shared" si="4"/>
        <v>0</v>
      </c>
      <c r="F86" s="24" t="e">
        <f t="shared" si="3"/>
        <v>#DIV/0!</v>
      </c>
      <c r="G86" s="25"/>
    </row>
    <row r="87" ht="17.25" hidden="1" customHeight="1" outlineLevel="3" spans="1:7">
      <c r="A87" s="32" t="s">
        <v>54</v>
      </c>
      <c r="B87" s="28"/>
      <c r="C87" s="33">
        <v>0</v>
      </c>
      <c r="D87" s="29">
        <v>0</v>
      </c>
      <c r="E87" s="23">
        <f t="shared" ref="E87:E160" si="7">C87-D87</f>
        <v>0</v>
      </c>
      <c r="F87" s="24" t="e">
        <f t="shared" ref="F87:F149" si="8">D87/C87*100</f>
        <v>#DIV/0!</v>
      </c>
      <c r="G87" s="25"/>
    </row>
    <row r="88" ht="17.25" hidden="1" customHeight="1" outlineLevel="3" spans="1:7">
      <c r="A88" s="32" t="s">
        <v>11</v>
      </c>
      <c r="B88" s="28"/>
      <c r="C88" s="33">
        <v>0</v>
      </c>
      <c r="D88" s="29">
        <v>0</v>
      </c>
      <c r="E88" s="23">
        <f t="shared" si="7"/>
        <v>0</v>
      </c>
      <c r="F88" s="24" t="e">
        <f t="shared" si="8"/>
        <v>#DIV/0!</v>
      </c>
      <c r="G88" s="25"/>
    </row>
    <row r="89" ht="17.25" hidden="1" customHeight="1" outlineLevel="3" spans="1:7">
      <c r="A89" s="32" t="s">
        <v>12</v>
      </c>
      <c r="B89" s="28"/>
      <c r="C89" s="33">
        <v>0</v>
      </c>
      <c r="D89" s="29">
        <v>0</v>
      </c>
      <c r="E89" s="23">
        <f t="shared" si="7"/>
        <v>0</v>
      </c>
      <c r="F89" s="24" t="e">
        <f t="shared" si="8"/>
        <v>#DIV/0!</v>
      </c>
      <c r="G89" s="25"/>
    </row>
    <row r="90" ht="43.5" customHeight="1" outlineLevel="3" spans="1:7">
      <c r="A90" s="20" t="s">
        <v>55</v>
      </c>
      <c r="B90" s="21" t="s">
        <v>56</v>
      </c>
      <c r="C90" s="22">
        <f>C91+C92+C93</f>
        <v>155485.38379</v>
      </c>
      <c r="D90" s="22">
        <f>D91+D92+D93</f>
        <v>109247.7189</v>
      </c>
      <c r="E90" s="23">
        <f t="shared" si="7"/>
        <v>46237.66489</v>
      </c>
      <c r="F90" s="24">
        <f t="shared" si="8"/>
        <v>70.3</v>
      </c>
      <c r="G90" s="25"/>
    </row>
    <row r="91" ht="30" customHeight="1" outlineLevel="3" spans="1:7">
      <c r="A91" s="26" t="s">
        <v>10</v>
      </c>
      <c r="B91" s="21"/>
      <c r="C91" s="36">
        <f>C95</f>
        <v>12500</v>
      </c>
      <c r="D91" s="36">
        <f>D95</f>
        <v>12500</v>
      </c>
      <c r="E91" s="36">
        <f t="shared" ref="D91:E93" si="9">E95</f>
        <v>0</v>
      </c>
      <c r="F91" s="24">
        <v>0</v>
      </c>
      <c r="G91" s="25"/>
    </row>
    <row r="92" ht="24" customHeight="1" outlineLevel="3" spans="1:7">
      <c r="A92" s="26" t="s">
        <v>11</v>
      </c>
      <c r="B92" s="21"/>
      <c r="C92" s="36">
        <f>C96</f>
        <v>5273.10704</v>
      </c>
      <c r="D92" s="36">
        <f>D96</f>
        <v>5273.10704</v>
      </c>
      <c r="E92" s="36">
        <f t="shared" si="9"/>
        <v>0</v>
      </c>
      <c r="F92" s="24">
        <f t="shared" si="8"/>
        <v>100</v>
      </c>
      <c r="G92" s="25"/>
    </row>
    <row r="93" ht="23.25" customHeight="1" outlineLevel="3" spans="1:7">
      <c r="A93" s="26" t="s">
        <v>12</v>
      </c>
      <c r="B93" s="21"/>
      <c r="C93" s="36">
        <f>C97</f>
        <v>137712.27675</v>
      </c>
      <c r="D93" s="36">
        <f>D97</f>
        <v>91474.61186</v>
      </c>
      <c r="E93" s="36">
        <f t="shared" si="9"/>
        <v>46237.66489</v>
      </c>
      <c r="F93" s="24">
        <f t="shared" si="8"/>
        <v>66.4</v>
      </c>
      <c r="G93" s="25"/>
    </row>
    <row r="94" ht="45" customHeight="1" outlineLevel="3" spans="1:7">
      <c r="A94" s="27" t="s">
        <v>57</v>
      </c>
      <c r="B94" s="28" t="s">
        <v>58</v>
      </c>
      <c r="C94" s="29">
        <f>C95+C96+C97</f>
        <v>155485.38379</v>
      </c>
      <c r="D94" s="29">
        <f>D95+D96+D97</f>
        <v>109247.7189</v>
      </c>
      <c r="E94" s="30">
        <f t="shared" si="7"/>
        <v>46237.66489</v>
      </c>
      <c r="F94" s="31">
        <f t="shared" si="8"/>
        <v>70.3</v>
      </c>
      <c r="G94" s="25"/>
    </row>
    <row r="95" ht="30" customHeight="1" outlineLevel="3" spans="1:7">
      <c r="A95" s="32" t="s">
        <v>10</v>
      </c>
      <c r="B95" s="28"/>
      <c r="C95" s="33">
        <f>C99+C103</f>
        <v>12500</v>
      </c>
      <c r="D95" s="33">
        <f t="shared" ref="D95:E95" si="10">D99+D103</f>
        <v>12500</v>
      </c>
      <c r="E95" s="33">
        <f t="shared" si="10"/>
        <v>0</v>
      </c>
      <c r="F95" s="31">
        <f t="shared" si="8"/>
        <v>100</v>
      </c>
      <c r="G95" s="25"/>
    </row>
    <row r="96" ht="22.5" customHeight="1" outlineLevel="3" spans="1:7">
      <c r="A96" s="32" t="s">
        <v>11</v>
      </c>
      <c r="B96" s="28"/>
      <c r="C96" s="33">
        <f>C100+C104+4850+168.005</f>
        <v>5273.10704</v>
      </c>
      <c r="D96" s="33">
        <f>D100+D104+4850+168.005</f>
        <v>5273.10704</v>
      </c>
      <c r="E96" s="30">
        <f>C96-D96</f>
        <v>0</v>
      </c>
      <c r="F96" s="31">
        <f t="shared" si="8"/>
        <v>100</v>
      </c>
      <c r="G96" s="25"/>
    </row>
    <row r="97" ht="23.25" customHeight="1" outlineLevel="3" spans="1:7">
      <c r="A97" s="32" t="s">
        <v>12</v>
      </c>
      <c r="B97" s="28"/>
      <c r="C97" s="33">
        <f>137704.387+C101+C105</f>
        <v>137712.27675</v>
      </c>
      <c r="D97" s="29">
        <f>91466.72211+D101+D105</f>
        <v>91474.61186</v>
      </c>
      <c r="E97" s="30">
        <f t="shared" si="7"/>
        <v>46237.66489</v>
      </c>
      <c r="F97" s="31">
        <f t="shared" si="8"/>
        <v>66.4</v>
      </c>
      <c r="G97" s="25"/>
    </row>
    <row r="98" ht="30" customHeight="1" outlineLevel="3" spans="1:7">
      <c r="A98" s="32" t="s">
        <v>59</v>
      </c>
      <c r="B98" s="28" t="s">
        <v>60</v>
      </c>
      <c r="C98" s="33">
        <f>C99+C100+C101</f>
        <v>10210.39343</v>
      </c>
      <c r="D98" s="29">
        <f>D99+D100+D101</f>
        <v>10210.39343</v>
      </c>
      <c r="E98" s="30">
        <f>E99+E100+E101</f>
        <v>0</v>
      </c>
      <c r="F98" s="31">
        <f t="shared" si="8"/>
        <v>100</v>
      </c>
      <c r="G98" s="25"/>
    </row>
    <row r="99" ht="29.25" customHeight="1" outlineLevel="3" spans="1:7">
      <c r="A99" s="32" t="s">
        <v>10</v>
      </c>
      <c r="B99" s="28"/>
      <c r="C99" s="33">
        <v>10000</v>
      </c>
      <c r="D99" s="33">
        <v>10000</v>
      </c>
      <c r="E99" s="30">
        <f t="shared" si="7"/>
        <v>0</v>
      </c>
      <c r="F99" s="31">
        <f t="shared" si="8"/>
        <v>100</v>
      </c>
      <c r="G99" s="25"/>
    </row>
    <row r="100" ht="22.5" customHeight="1" outlineLevel="3" spans="1:7">
      <c r="A100" s="32" t="s">
        <v>11</v>
      </c>
      <c r="B100" s="28"/>
      <c r="C100" s="33">
        <v>204.08163</v>
      </c>
      <c r="D100" s="33">
        <v>204.08163</v>
      </c>
      <c r="E100" s="30">
        <f t="shared" si="7"/>
        <v>0</v>
      </c>
      <c r="F100" s="31">
        <f t="shared" si="8"/>
        <v>100</v>
      </c>
      <c r="G100" s="25"/>
    </row>
    <row r="101" ht="23.25" customHeight="1" outlineLevel="3" spans="1:7">
      <c r="A101" s="32" t="s">
        <v>12</v>
      </c>
      <c r="B101" s="28"/>
      <c r="C101" s="33">
        <v>6.3118</v>
      </c>
      <c r="D101" s="33">
        <v>6.3118</v>
      </c>
      <c r="E101" s="30">
        <f t="shared" si="7"/>
        <v>0</v>
      </c>
      <c r="F101" s="31">
        <f t="shared" si="8"/>
        <v>100</v>
      </c>
      <c r="G101" s="25"/>
    </row>
    <row r="102" ht="48" customHeight="1" outlineLevel="3" spans="1:7">
      <c r="A102" s="32" t="s">
        <v>61</v>
      </c>
      <c r="B102" s="28" t="s">
        <v>62</v>
      </c>
      <c r="C102" s="33">
        <f>C103+C104+C105</f>
        <v>2552.59836</v>
      </c>
      <c r="D102" s="33">
        <f>D103+D104+D105</f>
        <v>2552.59836</v>
      </c>
      <c r="E102" s="33">
        <f>E103+E104+E105</f>
        <v>0</v>
      </c>
      <c r="F102" s="31">
        <f t="shared" si="8"/>
        <v>100</v>
      </c>
      <c r="G102" s="25"/>
    </row>
    <row r="103" ht="29.25" customHeight="1" outlineLevel="3" spans="1:7">
      <c r="A103" s="32" t="s">
        <v>10</v>
      </c>
      <c r="B103" s="28"/>
      <c r="C103" s="33">
        <v>2500</v>
      </c>
      <c r="D103" s="29">
        <v>2500</v>
      </c>
      <c r="E103" s="30">
        <f t="shared" si="7"/>
        <v>0</v>
      </c>
      <c r="F103" s="31">
        <f t="shared" si="8"/>
        <v>100</v>
      </c>
      <c r="G103" s="25"/>
    </row>
    <row r="104" ht="22.5" customHeight="1" outlineLevel="3" spans="1:7">
      <c r="A104" s="32" t="s">
        <v>11</v>
      </c>
      <c r="B104" s="28"/>
      <c r="C104" s="33">
        <v>51.02041</v>
      </c>
      <c r="D104" s="29">
        <v>51.02041</v>
      </c>
      <c r="E104" s="30">
        <f t="shared" si="7"/>
        <v>0</v>
      </c>
      <c r="F104" s="31">
        <f t="shared" si="8"/>
        <v>100</v>
      </c>
      <c r="G104" s="25"/>
    </row>
    <row r="105" ht="23.25" customHeight="1" outlineLevel="3" spans="1:7">
      <c r="A105" s="32" t="s">
        <v>12</v>
      </c>
      <c r="B105" s="28"/>
      <c r="C105" s="33">
        <v>1.57795</v>
      </c>
      <c r="D105" s="29">
        <v>1.57795</v>
      </c>
      <c r="E105" s="30">
        <f t="shared" si="7"/>
        <v>0</v>
      </c>
      <c r="F105" s="31">
        <f t="shared" si="8"/>
        <v>100</v>
      </c>
      <c r="G105" s="25"/>
    </row>
    <row r="106" ht="72" customHeight="1" outlineLevel="3" spans="1:7">
      <c r="A106" s="20" t="s">
        <v>63</v>
      </c>
      <c r="B106" s="21" t="s">
        <v>64</v>
      </c>
      <c r="C106" s="36">
        <f>C108+C109+C110</f>
        <v>94222.92741</v>
      </c>
      <c r="D106" s="36">
        <f>D108+D109+D110</f>
        <v>62493.69458</v>
      </c>
      <c r="E106" s="23">
        <f t="shared" si="7"/>
        <v>31729.23283</v>
      </c>
      <c r="F106" s="24">
        <f t="shared" si="8"/>
        <v>66.3</v>
      </c>
      <c r="G106" s="25"/>
    </row>
    <row r="107" ht="36.75" hidden="1" customHeight="1" outlineLevel="3" spans="1:7">
      <c r="A107" s="26" t="s">
        <v>65</v>
      </c>
      <c r="B107" s="21"/>
      <c r="C107" s="36"/>
      <c r="D107" s="36"/>
      <c r="E107" s="23"/>
      <c r="F107" s="24">
        <v>0</v>
      </c>
      <c r="G107" s="25"/>
    </row>
    <row r="108" ht="30" customHeight="1" outlineLevel="3" spans="1:7">
      <c r="A108" s="26" t="s">
        <v>10</v>
      </c>
      <c r="B108" s="21"/>
      <c r="C108" s="36">
        <f>C117+C122+C126</f>
        <v>19163.87444</v>
      </c>
      <c r="D108" s="36">
        <f>D117+D122+D126</f>
        <v>18579.69243</v>
      </c>
      <c r="E108" s="23">
        <f t="shared" si="7"/>
        <v>584.18201</v>
      </c>
      <c r="F108" s="31">
        <f t="shared" si="8"/>
        <v>97</v>
      </c>
      <c r="G108" s="25"/>
    </row>
    <row r="109" ht="26.25" customHeight="1" outlineLevel="3" spans="1:7">
      <c r="A109" s="26" t="s">
        <v>11</v>
      </c>
      <c r="B109" s="21"/>
      <c r="C109" s="36">
        <f t="shared" ref="C109:E110" si="11">C113+C123+C118+C127</f>
        <v>67332.39214</v>
      </c>
      <c r="D109" s="36">
        <f>D113+D123+D118+D127</f>
        <v>40086.97104</v>
      </c>
      <c r="E109" s="36">
        <f t="shared" si="11"/>
        <v>27245.4211</v>
      </c>
      <c r="F109" s="24">
        <f t="shared" si="8"/>
        <v>59.5</v>
      </c>
      <c r="G109" s="25"/>
    </row>
    <row r="110" ht="24" customHeight="1" outlineLevel="3" spans="1:7">
      <c r="A110" s="26" t="s">
        <v>12</v>
      </c>
      <c r="B110" s="21"/>
      <c r="C110" s="36">
        <f t="shared" si="11"/>
        <v>7726.66083</v>
      </c>
      <c r="D110" s="36">
        <f>D114+D124+D119+D128</f>
        <v>3827.03111</v>
      </c>
      <c r="E110" s="36">
        <f t="shared" si="11"/>
        <v>3899.62972</v>
      </c>
      <c r="F110" s="24">
        <f t="shared" si="8"/>
        <v>49.5</v>
      </c>
      <c r="G110" s="25"/>
    </row>
    <row r="111" ht="45" outlineLevel="3" spans="1:7">
      <c r="A111" s="27" t="s">
        <v>66</v>
      </c>
      <c r="B111" s="28" t="s">
        <v>67</v>
      </c>
      <c r="C111" s="33">
        <f>C113+C114</f>
        <v>4117.14897</v>
      </c>
      <c r="D111" s="29">
        <f>D113+D114</f>
        <v>2481.29751</v>
      </c>
      <c r="E111" s="30">
        <f t="shared" si="7"/>
        <v>1635.85146</v>
      </c>
      <c r="F111" s="31">
        <f t="shared" si="8"/>
        <v>60.3</v>
      </c>
      <c r="G111" s="25"/>
    </row>
    <row r="112" ht="30.75" customHeight="1" outlineLevel="3" spans="1:7">
      <c r="A112" s="32" t="s">
        <v>10</v>
      </c>
      <c r="B112" s="28"/>
      <c r="C112" s="33">
        <v>0</v>
      </c>
      <c r="D112" s="29">
        <v>0</v>
      </c>
      <c r="E112" s="30">
        <f t="shared" si="7"/>
        <v>0</v>
      </c>
      <c r="F112" s="31">
        <v>0</v>
      </c>
      <c r="G112" s="25"/>
    </row>
    <row r="113" ht="22.5" customHeight="1" outlineLevel="3" spans="1:7">
      <c r="A113" s="32" t="s">
        <v>11</v>
      </c>
      <c r="B113" s="28"/>
      <c r="C113" s="33">
        <v>0</v>
      </c>
      <c r="D113" s="29">
        <v>0</v>
      </c>
      <c r="E113" s="30">
        <f t="shared" si="7"/>
        <v>0</v>
      </c>
      <c r="F113" s="31">
        <v>0</v>
      </c>
      <c r="G113" s="25"/>
    </row>
    <row r="114" ht="24" customHeight="1" outlineLevel="3" spans="1:7">
      <c r="A114" s="32" t="s">
        <v>12</v>
      </c>
      <c r="B114" s="28"/>
      <c r="C114" s="33">
        <v>4117.14897</v>
      </c>
      <c r="D114" s="29">
        <v>2481.29751</v>
      </c>
      <c r="E114" s="30">
        <f t="shared" si="7"/>
        <v>1635.85146</v>
      </c>
      <c r="F114" s="31">
        <f t="shared" si="8"/>
        <v>60.3</v>
      </c>
      <c r="G114" s="25"/>
    </row>
    <row r="115" ht="44.25" customHeight="1" outlineLevel="3" spans="1:7">
      <c r="A115" s="32" t="s">
        <v>68</v>
      </c>
      <c r="B115" s="28" t="s">
        <v>69</v>
      </c>
      <c r="C115" s="33">
        <f>C117+C118+C119+C116</f>
        <v>2959.51186</v>
      </c>
      <c r="D115" s="29">
        <f>D117+D118+D119+D116</f>
        <v>1020.7336</v>
      </c>
      <c r="E115" s="30">
        <f t="shared" si="7"/>
        <v>1938.77826</v>
      </c>
      <c r="F115" s="31">
        <f t="shared" si="8"/>
        <v>34.5</v>
      </c>
      <c r="G115" s="25"/>
    </row>
    <row r="116" ht="21" hidden="1" customHeight="1" outlineLevel="3" spans="1:7">
      <c r="A116" s="32" t="s">
        <v>70</v>
      </c>
      <c r="B116" s="28"/>
      <c r="C116" s="33">
        <v>0</v>
      </c>
      <c r="D116" s="29">
        <v>0</v>
      </c>
      <c r="E116" s="30">
        <f t="shared" si="7"/>
        <v>0</v>
      </c>
      <c r="F116" s="31">
        <v>0</v>
      </c>
      <c r="G116" s="25"/>
    </row>
    <row r="117" ht="30.75" customHeight="1" outlineLevel="3" spans="1:7">
      <c r="A117" s="32" t="s">
        <v>10</v>
      </c>
      <c r="B117" s="28"/>
      <c r="C117" s="33">
        <v>0</v>
      </c>
      <c r="D117" s="29">
        <v>0</v>
      </c>
      <c r="E117" s="30">
        <f t="shared" si="7"/>
        <v>0</v>
      </c>
      <c r="F117" s="31">
        <v>0</v>
      </c>
      <c r="G117" s="25"/>
    </row>
    <row r="118" ht="24.75" customHeight="1" outlineLevel="3" spans="1:7">
      <c r="A118" s="32" t="s">
        <v>11</v>
      </c>
      <c r="B118" s="28"/>
      <c r="C118" s="33">
        <v>0</v>
      </c>
      <c r="D118" s="29">
        <v>0</v>
      </c>
      <c r="E118" s="30">
        <f t="shared" si="7"/>
        <v>0</v>
      </c>
      <c r="F118" s="31">
        <v>0</v>
      </c>
      <c r="G118" s="25"/>
    </row>
    <row r="119" ht="24.75" customHeight="1" outlineLevel="3" spans="1:7">
      <c r="A119" s="32" t="s">
        <v>12</v>
      </c>
      <c r="B119" s="28"/>
      <c r="C119" s="33">
        <v>2959.51186</v>
      </c>
      <c r="D119" s="29">
        <v>1020.7336</v>
      </c>
      <c r="E119" s="30">
        <f t="shared" si="7"/>
        <v>1938.77826</v>
      </c>
      <c r="F119" s="31">
        <f t="shared" si="8"/>
        <v>34.5</v>
      </c>
      <c r="G119" s="25"/>
    </row>
    <row r="120" ht="45" customHeight="1" outlineLevel="3" spans="1:7">
      <c r="A120" s="27" t="s">
        <v>71</v>
      </c>
      <c r="B120" s="28" t="s">
        <v>72</v>
      </c>
      <c r="C120" s="33">
        <f>C122+C123+C124</f>
        <v>2661.75</v>
      </c>
      <c r="D120" s="33">
        <f>D122+D123+D124</f>
        <v>1330.875</v>
      </c>
      <c r="E120" s="30">
        <f t="shared" si="7"/>
        <v>1330.875</v>
      </c>
      <c r="F120" s="31">
        <f t="shared" si="8"/>
        <v>50</v>
      </c>
      <c r="G120" s="25"/>
    </row>
    <row r="121" ht="15.75" hidden="1" customHeight="1" outlineLevel="3" spans="1:7">
      <c r="A121" s="27"/>
      <c r="B121" s="28"/>
      <c r="C121" s="41"/>
      <c r="D121" s="29"/>
      <c r="E121" s="30">
        <f t="shared" si="7"/>
        <v>0</v>
      </c>
      <c r="F121" s="31" t="e">
        <f t="shared" si="8"/>
        <v>#DIV/0!</v>
      </c>
      <c r="G121" s="25"/>
    </row>
    <row r="122" ht="30.75" customHeight="1" outlineLevel="3" spans="1:7">
      <c r="A122" s="32" t="s">
        <v>10</v>
      </c>
      <c r="B122" s="28"/>
      <c r="C122" s="33">
        <v>1096.88715</v>
      </c>
      <c r="D122" s="29">
        <v>548.44357</v>
      </c>
      <c r="E122" s="30">
        <f t="shared" si="7"/>
        <v>548.44358</v>
      </c>
      <c r="F122" s="31">
        <f t="shared" si="8"/>
        <v>50</v>
      </c>
      <c r="G122" s="25"/>
    </row>
    <row r="123" ht="24" customHeight="1" outlineLevel="3" spans="1:7">
      <c r="A123" s="32" t="s">
        <v>11</v>
      </c>
      <c r="B123" s="28"/>
      <c r="C123" s="33">
        <v>914.86285</v>
      </c>
      <c r="D123" s="29">
        <v>457.43143</v>
      </c>
      <c r="E123" s="30">
        <f t="shared" si="7"/>
        <v>457.43142</v>
      </c>
      <c r="F123" s="31">
        <f t="shared" si="8"/>
        <v>50</v>
      </c>
      <c r="G123" s="25"/>
    </row>
    <row r="124" ht="23.25" customHeight="1" outlineLevel="3" spans="1:7">
      <c r="A124" s="32" t="s">
        <v>12</v>
      </c>
      <c r="B124" s="28"/>
      <c r="C124" s="33">
        <v>650</v>
      </c>
      <c r="D124" s="29">
        <v>325</v>
      </c>
      <c r="E124" s="30">
        <f t="shared" si="7"/>
        <v>325</v>
      </c>
      <c r="F124" s="31">
        <f t="shared" si="8"/>
        <v>50</v>
      </c>
      <c r="G124" s="25"/>
    </row>
    <row r="125" ht="75" outlineLevel="3" spans="1:7">
      <c r="A125" s="32" t="s">
        <v>73</v>
      </c>
      <c r="B125" s="28" t="s">
        <v>74</v>
      </c>
      <c r="C125" s="33">
        <f>C126+C127+C128</f>
        <v>84484.51658</v>
      </c>
      <c r="D125" s="33">
        <f>D126+D127+D128</f>
        <v>57660.78847</v>
      </c>
      <c r="E125" s="30">
        <f t="shared" si="7"/>
        <v>26823.72811</v>
      </c>
      <c r="F125" s="31">
        <f t="shared" si="8"/>
        <v>68.3</v>
      </c>
      <c r="G125" s="25"/>
    </row>
    <row r="126" ht="31.5" customHeight="1" outlineLevel="3" spans="1:7">
      <c r="A126" s="32" t="s">
        <v>10</v>
      </c>
      <c r="B126" s="28"/>
      <c r="C126" s="33">
        <v>18066.98729</v>
      </c>
      <c r="D126" s="29">
        <v>18031.24886</v>
      </c>
      <c r="E126" s="30">
        <f t="shared" si="7"/>
        <v>35.73843</v>
      </c>
      <c r="F126" s="31">
        <f t="shared" si="8"/>
        <v>99.8</v>
      </c>
      <c r="G126" s="25"/>
    </row>
    <row r="127" ht="21" customHeight="1" outlineLevel="3" spans="1:7">
      <c r="A127" s="32" t="s">
        <v>11</v>
      </c>
      <c r="B127" s="28"/>
      <c r="C127" s="33">
        <v>66417.52929</v>
      </c>
      <c r="D127" s="29">
        <v>39629.53961</v>
      </c>
      <c r="E127" s="30">
        <f t="shared" si="7"/>
        <v>26787.98968</v>
      </c>
      <c r="F127" s="31">
        <f t="shared" si="8"/>
        <v>59.7</v>
      </c>
      <c r="G127" s="25"/>
    </row>
    <row r="128" ht="17.25" customHeight="1" outlineLevel="3" spans="1:7">
      <c r="A128" s="32" t="s">
        <v>12</v>
      </c>
      <c r="B128" s="28"/>
      <c r="C128" s="33">
        <v>0</v>
      </c>
      <c r="D128" s="29">
        <v>0</v>
      </c>
      <c r="E128" s="30">
        <f t="shared" si="7"/>
        <v>0</v>
      </c>
      <c r="F128" s="31">
        <v>0</v>
      </c>
      <c r="G128" s="25"/>
    </row>
    <row r="129" ht="92.25" hidden="1" customHeight="1" outlineLevel="3" spans="1:7">
      <c r="A129" s="32" t="s">
        <v>75</v>
      </c>
      <c r="B129" s="28" t="s">
        <v>76</v>
      </c>
      <c r="C129" s="33">
        <f>C130+C131+C132</f>
        <v>0</v>
      </c>
      <c r="D129" s="33">
        <f>D130+D131+D132</f>
        <v>0</v>
      </c>
      <c r="E129" s="30">
        <f t="shared" si="7"/>
        <v>0</v>
      </c>
      <c r="F129" s="31">
        <v>0</v>
      </c>
      <c r="G129" s="25"/>
    </row>
    <row r="130" ht="30" hidden="1" customHeight="1" outlineLevel="3" spans="1:7">
      <c r="A130" s="32" t="s">
        <v>10</v>
      </c>
      <c r="B130" s="28"/>
      <c r="C130" s="33">
        <v>0</v>
      </c>
      <c r="D130" s="29">
        <v>0</v>
      </c>
      <c r="E130" s="30">
        <f t="shared" si="7"/>
        <v>0</v>
      </c>
      <c r="F130" s="31">
        <v>0</v>
      </c>
      <c r="G130" s="25"/>
    </row>
    <row r="131" ht="24.75" hidden="1" customHeight="1" outlineLevel="3" spans="1:7">
      <c r="A131" s="32" t="s">
        <v>11</v>
      </c>
      <c r="B131" s="28"/>
      <c r="C131" s="33">
        <v>0</v>
      </c>
      <c r="D131" s="29">
        <v>0</v>
      </c>
      <c r="E131" s="30">
        <f t="shared" si="7"/>
        <v>0</v>
      </c>
      <c r="F131" s="31">
        <v>0</v>
      </c>
      <c r="G131" s="25"/>
    </row>
    <row r="132" ht="24.75" hidden="1" customHeight="1" outlineLevel="3" spans="1:7">
      <c r="A132" s="32" t="s">
        <v>12</v>
      </c>
      <c r="B132" s="28"/>
      <c r="C132" s="33">
        <v>0</v>
      </c>
      <c r="D132" s="29">
        <v>0</v>
      </c>
      <c r="E132" s="30">
        <f t="shared" si="7"/>
        <v>0</v>
      </c>
      <c r="F132" s="31">
        <v>0</v>
      </c>
      <c r="G132" s="25"/>
    </row>
    <row r="133" ht="33" customHeight="1" outlineLevel="3" spans="1:7">
      <c r="A133" s="20" t="s">
        <v>77</v>
      </c>
      <c r="B133" s="21" t="s">
        <v>78</v>
      </c>
      <c r="C133" s="36">
        <f>C134+C135+C136</f>
        <v>32444.05563</v>
      </c>
      <c r="D133" s="36">
        <f>D134+D135+D136</f>
        <v>21090.9939</v>
      </c>
      <c r="E133" s="23">
        <f t="shared" si="7"/>
        <v>11353.06173</v>
      </c>
      <c r="F133" s="24">
        <f t="shared" si="8"/>
        <v>65</v>
      </c>
      <c r="G133" s="25"/>
    </row>
    <row r="134" ht="30" customHeight="1" outlineLevel="3" spans="1:7">
      <c r="A134" s="26" t="s">
        <v>10</v>
      </c>
      <c r="B134" s="21"/>
      <c r="C134" s="42">
        <f>C138+C142+C146+C150</f>
        <v>0</v>
      </c>
      <c r="D134" s="42">
        <f>D138+D142+D146+D150</f>
        <v>0</v>
      </c>
      <c r="E134" s="23">
        <f t="shared" si="7"/>
        <v>0</v>
      </c>
      <c r="F134" s="24">
        <v>0</v>
      </c>
      <c r="G134" s="25"/>
    </row>
    <row r="135" ht="22.5" customHeight="1" outlineLevel="3" spans="1:7">
      <c r="A135" s="26" t="s">
        <v>11</v>
      </c>
      <c r="B135" s="21"/>
      <c r="C135" s="42">
        <f>C139+C143+C151+C147</f>
        <v>0</v>
      </c>
      <c r="D135" s="42">
        <f>D139+D143+D151+D147</f>
        <v>0</v>
      </c>
      <c r="E135" s="23">
        <f t="shared" si="7"/>
        <v>0</v>
      </c>
      <c r="F135" s="24">
        <v>0</v>
      </c>
      <c r="G135" s="25"/>
    </row>
    <row r="136" ht="21.75" customHeight="1" outlineLevel="3" spans="1:7">
      <c r="A136" s="26" t="s">
        <v>12</v>
      </c>
      <c r="B136" s="21"/>
      <c r="C136" s="36">
        <f>C140+C144+C148+C152</f>
        <v>32444.05563</v>
      </c>
      <c r="D136" s="36">
        <f>D140+D144+D148+D152</f>
        <v>21090.9939</v>
      </c>
      <c r="E136" s="23">
        <f t="shared" si="7"/>
        <v>11353.06173</v>
      </c>
      <c r="F136" s="24">
        <f t="shared" si="8"/>
        <v>65</v>
      </c>
      <c r="G136" s="25"/>
    </row>
    <row r="137" ht="64.5" customHeight="1" outlineLevel="3" spans="1:7">
      <c r="A137" s="27" t="s">
        <v>79</v>
      </c>
      <c r="B137" s="28" t="s">
        <v>80</v>
      </c>
      <c r="C137" s="33">
        <f>C138+C139+C140</f>
        <v>1058.739</v>
      </c>
      <c r="D137" s="33">
        <f>D138+D139+D140</f>
        <v>832.34693</v>
      </c>
      <c r="E137" s="30">
        <f t="shared" si="7"/>
        <v>226.39207</v>
      </c>
      <c r="F137" s="31">
        <f t="shared" si="8"/>
        <v>78.6</v>
      </c>
      <c r="G137" s="25"/>
    </row>
    <row r="138" ht="32.25" customHeight="1" outlineLevel="3" spans="1:7">
      <c r="A138" s="32" t="s">
        <v>10</v>
      </c>
      <c r="B138" s="28"/>
      <c r="C138" s="34" t="s">
        <v>43</v>
      </c>
      <c r="D138" s="35">
        <v>0</v>
      </c>
      <c r="E138" s="30">
        <f t="shared" si="7"/>
        <v>0</v>
      </c>
      <c r="F138" s="31">
        <v>0</v>
      </c>
      <c r="G138" s="25"/>
    </row>
    <row r="139" ht="22.5" customHeight="1" outlineLevel="3" spans="1:7">
      <c r="A139" s="32" t="s">
        <v>11</v>
      </c>
      <c r="B139" s="28"/>
      <c r="C139" s="34" t="s">
        <v>43</v>
      </c>
      <c r="D139" s="35">
        <v>0</v>
      </c>
      <c r="E139" s="30">
        <f t="shared" si="7"/>
        <v>0</v>
      </c>
      <c r="F139" s="31">
        <v>0</v>
      </c>
      <c r="G139" s="25"/>
    </row>
    <row r="140" ht="22.5" customHeight="1" outlineLevel="3" spans="1:7">
      <c r="A140" s="32" t="s">
        <v>12</v>
      </c>
      <c r="B140" s="28"/>
      <c r="C140" s="33">
        <v>1058.739</v>
      </c>
      <c r="D140" s="29">
        <v>832.34693</v>
      </c>
      <c r="E140" s="30">
        <f t="shared" si="7"/>
        <v>226.39207</v>
      </c>
      <c r="F140" s="31">
        <f t="shared" si="8"/>
        <v>78.6</v>
      </c>
      <c r="G140" s="25"/>
    </row>
    <row r="141" ht="26.25" customHeight="1" outlineLevel="3" spans="1:7">
      <c r="A141" s="27" t="s">
        <v>81</v>
      </c>
      <c r="B141" s="28" t="s">
        <v>82</v>
      </c>
      <c r="C141" s="33">
        <f>C142+C143+C144</f>
        <v>3071.248</v>
      </c>
      <c r="D141" s="29">
        <f>D142+D143+D144</f>
        <v>1829.52073</v>
      </c>
      <c r="E141" s="30">
        <f t="shared" si="7"/>
        <v>1241.72727</v>
      </c>
      <c r="F141" s="31">
        <f t="shared" si="8"/>
        <v>59.6</v>
      </c>
      <c r="G141" s="25"/>
    </row>
    <row r="142" ht="32.25" customHeight="1" outlineLevel="3" spans="1:7">
      <c r="A142" s="32" t="s">
        <v>10</v>
      </c>
      <c r="B142" s="28"/>
      <c r="C142" s="34">
        <v>0</v>
      </c>
      <c r="D142" s="35">
        <v>0</v>
      </c>
      <c r="E142" s="30">
        <f t="shared" si="7"/>
        <v>0</v>
      </c>
      <c r="F142" s="31">
        <v>0</v>
      </c>
      <c r="G142" s="25"/>
    </row>
    <row r="143" ht="24.75" customHeight="1" outlineLevel="3" spans="1:7">
      <c r="A143" s="32" t="s">
        <v>11</v>
      </c>
      <c r="B143" s="28"/>
      <c r="C143" s="34">
        <v>0</v>
      </c>
      <c r="D143" s="35">
        <v>0</v>
      </c>
      <c r="E143" s="30">
        <f t="shared" si="7"/>
        <v>0</v>
      </c>
      <c r="F143" s="31">
        <v>0</v>
      </c>
      <c r="G143" s="25"/>
    </row>
    <row r="144" ht="23.25" customHeight="1" outlineLevel="3" spans="1:7">
      <c r="A144" s="32" t="s">
        <v>12</v>
      </c>
      <c r="B144" s="28"/>
      <c r="C144" s="33">
        <v>3071.248</v>
      </c>
      <c r="D144" s="29">
        <v>1829.52073</v>
      </c>
      <c r="E144" s="30">
        <f t="shared" si="7"/>
        <v>1241.72727</v>
      </c>
      <c r="F144" s="31">
        <f t="shared" si="8"/>
        <v>59.6</v>
      </c>
      <c r="G144" s="25"/>
    </row>
    <row r="145" ht="33" customHeight="1" outlineLevel="3" spans="1:7">
      <c r="A145" s="32" t="s">
        <v>83</v>
      </c>
      <c r="B145" s="28" t="s">
        <v>84</v>
      </c>
      <c r="C145" s="33">
        <f>C146+C147+C148</f>
        <v>7667.66874</v>
      </c>
      <c r="D145" s="29">
        <f>D146+D147+D148</f>
        <v>5111.82084</v>
      </c>
      <c r="E145" s="30">
        <f t="shared" si="7"/>
        <v>2555.8479</v>
      </c>
      <c r="F145" s="31">
        <f t="shared" si="8"/>
        <v>66.7</v>
      </c>
      <c r="G145" s="25"/>
    </row>
    <row r="146" ht="33.75" customHeight="1" outlineLevel="3" spans="1:7">
      <c r="A146" s="32" t="s">
        <v>10</v>
      </c>
      <c r="B146" s="28"/>
      <c r="C146" s="33">
        <v>0</v>
      </c>
      <c r="D146" s="29">
        <v>0</v>
      </c>
      <c r="E146" s="30">
        <f t="shared" si="7"/>
        <v>0</v>
      </c>
      <c r="F146" s="31">
        <v>0</v>
      </c>
      <c r="G146" s="25"/>
    </row>
    <row r="147" ht="24.75" customHeight="1" outlineLevel="3" spans="1:7">
      <c r="A147" s="32" t="s">
        <v>11</v>
      </c>
      <c r="B147" s="28"/>
      <c r="C147" s="33">
        <v>0</v>
      </c>
      <c r="D147" s="29">
        <v>0</v>
      </c>
      <c r="E147" s="30">
        <f t="shared" si="7"/>
        <v>0</v>
      </c>
      <c r="F147" s="31">
        <v>0</v>
      </c>
      <c r="G147" s="25"/>
    </row>
    <row r="148" ht="25.5" customHeight="1" outlineLevel="3" spans="1:7">
      <c r="A148" s="32" t="s">
        <v>12</v>
      </c>
      <c r="B148" s="28"/>
      <c r="C148" s="33">
        <v>7667.66874</v>
      </c>
      <c r="D148" s="29">
        <v>5111.82084</v>
      </c>
      <c r="E148" s="30">
        <f t="shared" si="7"/>
        <v>2555.8479</v>
      </c>
      <c r="F148" s="31">
        <f t="shared" si="8"/>
        <v>66.7</v>
      </c>
      <c r="G148" s="25"/>
    </row>
    <row r="149" ht="30.75" customHeight="1" outlineLevel="3" spans="1:7">
      <c r="A149" s="27" t="s">
        <v>85</v>
      </c>
      <c r="B149" s="28" t="s">
        <v>86</v>
      </c>
      <c r="C149" s="33">
        <f>C150+C151+C152</f>
        <v>20646.39989</v>
      </c>
      <c r="D149" s="29">
        <f>D150+D151+D152</f>
        <v>13317.3054</v>
      </c>
      <c r="E149" s="30">
        <f t="shared" si="7"/>
        <v>7329.09449</v>
      </c>
      <c r="F149" s="31">
        <f t="shared" si="8"/>
        <v>64.5</v>
      </c>
      <c r="G149" s="25"/>
    </row>
    <row r="150" ht="30" customHeight="1" outlineLevel="3" spans="1:7">
      <c r="A150" s="32" t="s">
        <v>10</v>
      </c>
      <c r="B150" s="28"/>
      <c r="C150" s="34">
        <v>0</v>
      </c>
      <c r="D150" s="35">
        <v>0</v>
      </c>
      <c r="E150" s="30">
        <f t="shared" si="7"/>
        <v>0</v>
      </c>
      <c r="F150" s="31">
        <v>0</v>
      </c>
      <c r="G150" s="25"/>
    </row>
    <row r="151" ht="22.5" customHeight="1" outlineLevel="3" spans="1:7">
      <c r="A151" s="32" t="s">
        <v>11</v>
      </c>
      <c r="B151" s="28"/>
      <c r="C151" s="34">
        <v>0</v>
      </c>
      <c r="D151" s="35">
        <v>0</v>
      </c>
      <c r="E151" s="30">
        <f t="shared" si="7"/>
        <v>0</v>
      </c>
      <c r="F151" s="31">
        <v>0</v>
      </c>
      <c r="G151" s="25"/>
    </row>
    <row r="152" ht="24.75" customHeight="1" outlineLevel="3" spans="1:7">
      <c r="A152" s="32" t="s">
        <v>12</v>
      </c>
      <c r="B152" s="28"/>
      <c r="C152" s="33">
        <v>20646.39989</v>
      </c>
      <c r="D152" s="29">
        <v>13317.3054</v>
      </c>
      <c r="E152" s="30">
        <f t="shared" si="7"/>
        <v>7329.09449</v>
      </c>
      <c r="F152" s="31">
        <f>D152/C152*100</f>
        <v>64.5</v>
      </c>
      <c r="G152" s="25"/>
    </row>
    <row r="153" s="2" customFormat="1" ht="57.75" customHeight="1" outlineLevel="3" spans="1:7">
      <c r="A153" s="20" t="s">
        <v>87</v>
      </c>
      <c r="B153" s="21" t="s">
        <v>88</v>
      </c>
      <c r="C153" s="36">
        <f>C154+C155+C156</f>
        <v>2751.738</v>
      </c>
      <c r="D153" s="36">
        <f>D154+D155+D156</f>
        <v>0</v>
      </c>
      <c r="E153" s="23">
        <f t="shared" si="7"/>
        <v>2751.738</v>
      </c>
      <c r="F153" s="24">
        <v>0</v>
      </c>
      <c r="G153" s="43"/>
    </row>
    <row r="154" s="2" customFormat="1" ht="31.5" customHeight="1" outlineLevel="3" spans="1:7">
      <c r="A154" s="26" t="s">
        <v>89</v>
      </c>
      <c r="B154" s="21"/>
      <c r="C154" s="42">
        <v>0</v>
      </c>
      <c r="D154" s="44">
        <v>0</v>
      </c>
      <c r="E154" s="23">
        <f t="shared" si="7"/>
        <v>0</v>
      </c>
      <c r="F154" s="24">
        <v>0</v>
      </c>
      <c r="G154" s="43"/>
    </row>
    <row r="155" s="2" customFormat="1" ht="24.75" customHeight="1" outlineLevel="3" spans="1:7">
      <c r="A155" s="26" t="s">
        <v>11</v>
      </c>
      <c r="B155" s="21"/>
      <c r="C155" s="42">
        <v>0</v>
      </c>
      <c r="D155" s="44">
        <v>0</v>
      </c>
      <c r="E155" s="23">
        <f t="shared" si="7"/>
        <v>0</v>
      </c>
      <c r="F155" s="24">
        <v>0</v>
      </c>
      <c r="G155" s="43"/>
    </row>
    <row r="156" s="2" customFormat="1" ht="23.25" customHeight="1" outlineLevel="3" spans="1:7">
      <c r="A156" s="26" t="s">
        <v>12</v>
      </c>
      <c r="B156" s="21"/>
      <c r="C156" s="36">
        <v>2751.738</v>
      </c>
      <c r="D156" s="22">
        <v>0</v>
      </c>
      <c r="E156" s="23">
        <f t="shared" si="7"/>
        <v>2751.738</v>
      </c>
      <c r="F156" s="24">
        <v>0</v>
      </c>
      <c r="G156" s="43"/>
    </row>
    <row r="157" ht="57.75" customHeight="1" outlineLevel="3" spans="1:7">
      <c r="A157" s="20" t="s">
        <v>90</v>
      </c>
      <c r="B157" s="21" t="s">
        <v>91</v>
      </c>
      <c r="C157" s="36">
        <f>C158+C159+C160</f>
        <v>159806.43875</v>
      </c>
      <c r="D157" s="36">
        <f>D158+D159+D160</f>
        <v>96156.48305</v>
      </c>
      <c r="E157" s="23">
        <f t="shared" si="7"/>
        <v>63649.9557</v>
      </c>
      <c r="F157" s="24">
        <f>D157/C157*100</f>
        <v>60.2</v>
      </c>
      <c r="G157" s="25"/>
    </row>
    <row r="158" ht="29.25" customHeight="1" outlineLevel="3" spans="1:7">
      <c r="A158" s="26" t="s">
        <v>10</v>
      </c>
      <c r="B158" s="21"/>
      <c r="C158" s="36">
        <f>C162+C170+C178+C182</f>
        <v>824.89064</v>
      </c>
      <c r="D158" s="36">
        <f>D162+D170+D178+D182</f>
        <v>0</v>
      </c>
      <c r="E158" s="23">
        <f t="shared" si="7"/>
        <v>824.89064</v>
      </c>
      <c r="F158" s="24">
        <v>0</v>
      </c>
      <c r="G158" s="25"/>
    </row>
    <row r="159" ht="21.75" customHeight="1" outlineLevel="3" spans="1:7">
      <c r="A159" s="26" t="s">
        <v>11</v>
      </c>
      <c r="B159" s="21"/>
      <c r="C159" s="36">
        <f>C163+C171+C179+C183</f>
        <v>54187.37531</v>
      </c>
      <c r="D159" s="36">
        <f>D163+D171+D179+D183</f>
        <v>24074.52092</v>
      </c>
      <c r="E159" s="23">
        <f t="shared" si="7"/>
        <v>30112.85439</v>
      </c>
      <c r="F159" s="24">
        <f>D159/C159*100</f>
        <v>44.4</v>
      </c>
      <c r="G159" s="25"/>
    </row>
    <row r="160" ht="22.5" customHeight="1" outlineLevel="3" spans="1:7">
      <c r="A160" s="26" t="s">
        <v>12</v>
      </c>
      <c r="B160" s="21"/>
      <c r="C160" s="36">
        <f>C164+C172+C180+C184</f>
        <v>104794.1728</v>
      </c>
      <c r="D160" s="36">
        <f>D164+D172+D180+D184</f>
        <v>72081.96213</v>
      </c>
      <c r="E160" s="23">
        <f t="shared" si="7"/>
        <v>32712.21067</v>
      </c>
      <c r="F160" s="24">
        <f>D160/C160*100</f>
        <v>68.8</v>
      </c>
      <c r="G160" s="25"/>
    </row>
    <row r="161" ht="45.75" customHeight="1" outlineLevel="3" spans="1:7">
      <c r="A161" s="27" t="s">
        <v>92</v>
      </c>
      <c r="B161" s="28" t="s">
        <v>93</v>
      </c>
      <c r="C161" s="33">
        <f>C162+C163+C164</f>
        <v>51778.57025</v>
      </c>
      <c r="D161" s="33">
        <f t="shared" ref="D161:E161" si="12">D162+D163+D164</f>
        <v>22514.95263</v>
      </c>
      <c r="E161" s="33">
        <f t="shared" si="12"/>
        <v>29263.61762</v>
      </c>
      <c r="F161" s="31">
        <f>D161/C161*100</f>
        <v>43.5</v>
      </c>
      <c r="G161" s="25"/>
    </row>
    <row r="162" ht="31.5" customHeight="1" outlineLevel="3" spans="1:7">
      <c r="A162" s="32" t="s">
        <v>94</v>
      </c>
      <c r="B162" s="28"/>
      <c r="C162" s="33">
        <v>0</v>
      </c>
      <c r="D162" s="33">
        <v>0</v>
      </c>
      <c r="E162" s="30">
        <f t="shared" ref="E162:E172" si="13">C162-D162</f>
        <v>0</v>
      </c>
      <c r="F162" s="31">
        <v>0</v>
      </c>
      <c r="G162" s="25"/>
    </row>
    <row r="163" ht="24" customHeight="1" outlineLevel="3" spans="1:7">
      <c r="A163" s="32" t="s">
        <v>11</v>
      </c>
      <c r="B163" s="28"/>
      <c r="C163" s="33">
        <v>49180.59576</v>
      </c>
      <c r="D163" s="33">
        <v>21599.52109</v>
      </c>
      <c r="E163" s="30">
        <f t="shared" si="13"/>
        <v>27581.07467</v>
      </c>
      <c r="F163" s="31">
        <f>D163/C163*100</f>
        <v>43.9</v>
      </c>
      <c r="G163" s="25"/>
    </row>
    <row r="164" ht="23.25" customHeight="1" outlineLevel="3" spans="1:7">
      <c r="A164" s="32" t="s">
        <v>12</v>
      </c>
      <c r="B164" s="28"/>
      <c r="C164" s="33">
        <v>2597.97449</v>
      </c>
      <c r="D164" s="33">
        <v>915.43154</v>
      </c>
      <c r="E164" s="30">
        <f t="shared" si="13"/>
        <v>1682.54295</v>
      </c>
      <c r="F164" s="31">
        <f>D164/C164*100</f>
        <v>35.2</v>
      </c>
      <c r="G164" s="25"/>
    </row>
    <row r="165" ht="28.5" customHeight="1" outlineLevel="3" spans="1:7">
      <c r="A165" s="27" t="s">
        <v>95</v>
      </c>
      <c r="B165" s="28" t="s">
        <v>96</v>
      </c>
      <c r="C165" s="33">
        <f>C166+C167+C168</f>
        <v>3761.93683</v>
      </c>
      <c r="D165" s="33">
        <f>D166+D167+D168</f>
        <v>3287.00995</v>
      </c>
      <c r="E165" s="30">
        <f t="shared" si="13"/>
        <v>474.92688</v>
      </c>
      <c r="F165" s="31">
        <v>100</v>
      </c>
      <c r="G165" s="25"/>
    </row>
    <row r="166" ht="31.5" customHeight="1" outlineLevel="3" spans="1:7">
      <c r="A166" s="32" t="s">
        <v>94</v>
      </c>
      <c r="B166" s="28"/>
      <c r="C166" s="33">
        <v>0</v>
      </c>
      <c r="D166" s="29">
        <v>0</v>
      </c>
      <c r="E166" s="30">
        <f t="shared" si="13"/>
        <v>0</v>
      </c>
      <c r="F166" s="31">
        <v>0</v>
      </c>
      <c r="G166" s="25"/>
    </row>
    <row r="167" ht="22.5" customHeight="1" outlineLevel="3" spans="1:7">
      <c r="A167" s="32" t="s">
        <v>11</v>
      </c>
      <c r="B167" s="28"/>
      <c r="C167" s="33">
        <v>2967.23</v>
      </c>
      <c r="D167" s="29">
        <v>2737.68995</v>
      </c>
      <c r="E167" s="30">
        <f t="shared" si="13"/>
        <v>229.54005</v>
      </c>
      <c r="F167" s="31">
        <v>0</v>
      </c>
      <c r="G167" s="25"/>
    </row>
    <row r="168" ht="21.75" customHeight="1" outlineLevel="3" spans="1:7">
      <c r="A168" s="32" t="s">
        <v>12</v>
      </c>
      <c r="B168" s="28"/>
      <c r="C168" s="33">
        <v>794.70683</v>
      </c>
      <c r="D168" s="29">
        <v>549.32</v>
      </c>
      <c r="E168" s="30">
        <f t="shared" si="13"/>
        <v>245.38683</v>
      </c>
      <c r="F168" s="31">
        <f>D168/C168*100</f>
        <v>69.1</v>
      </c>
      <c r="G168" s="25"/>
    </row>
    <row r="169" ht="33" customHeight="1" outlineLevel="3" spans="1:7">
      <c r="A169" s="32" t="s">
        <v>97</v>
      </c>
      <c r="B169" s="28" t="s">
        <v>98</v>
      </c>
      <c r="C169" s="29">
        <f>C170+C171+C172</f>
        <v>3460.48491</v>
      </c>
      <c r="D169" s="29">
        <f>D173</f>
        <v>1.242</v>
      </c>
      <c r="E169" s="30">
        <f t="shared" si="13"/>
        <v>3459.24291</v>
      </c>
      <c r="F169" s="31">
        <f>D169/C169*100</f>
        <v>0</v>
      </c>
      <c r="G169" s="25"/>
    </row>
    <row r="170" ht="33" customHeight="1" outlineLevel="3" spans="1:7">
      <c r="A170" s="32" t="s">
        <v>94</v>
      </c>
      <c r="B170" s="28"/>
      <c r="C170" s="29">
        <f>C174</f>
        <v>824.89064</v>
      </c>
      <c r="D170" s="29">
        <f>D174</f>
        <v>0</v>
      </c>
      <c r="E170" s="30">
        <f t="shared" si="13"/>
        <v>824.89064</v>
      </c>
      <c r="F170" s="31">
        <f>D170/C170*100</f>
        <v>0</v>
      </c>
      <c r="G170" s="25"/>
    </row>
    <row r="171" ht="24" customHeight="1" outlineLevel="3" spans="1:7">
      <c r="A171" s="32" t="s">
        <v>11</v>
      </c>
      <c r="B171" s="28"/>
      <c r="C171" s="29">
        <f>2514.94522+C175</f>
        <v>2531.77972</v>
      </c>
      <c r="D171" s="29">
        <v>0</v>
      </c>
      <c r="E171" s="30">
        <f t="shared" si="13"/>
        <v>2531.77972</v>
      </c>
      <c r="F171" s="31">
        <f>D171/C171*100</f>
        <v>0</v>
      </c>
      <c r="G171" s="25"/>
    </row>
    <row r="172" ht="23" customHeight="1" outlineLevel="3" spans="1:7">
      <c r="A172" s="32" t="s">
        <v>12</v>
      </c>
      <c r="B172" s="28"/>
      <c r="C172" s="29">
        <f>77.78181+C176</f>
        <v>103.81455</v>
      </c>
      <c r="D172" s="29">
        <f>D176</f>
        <v>1.242</v>
      </c>
      <c r="E172" s="30">
        <f t="shared" si="13"/>
        <v>102.57255</v>
      </c>
      <c r="F172" s="31">
        <f>D172/C172*100</f>
        <v>1.2</v>
      </c>
      <c r="G172" s="25"/>
    </row>
    <row r="173" ht="30" customHeight="1" outlineLevel="3" spans="1:7">
      <c r="A173" s="32" t="s">
        <v>95</v>
      </c>
      <c r="B173" s="28" t="s">
        <v>99</v>
      </c>
      <c r="C173" s="29">
        <f>C174+C175+C176</f>
        <v>867.75788</v>
      </c>
      <c r="D173" s="29">
        <f>D174+D175+D176</f>
        <v>1.242</v>
      </c>
      <c r="E173" s="30">
        <f t="shared" ref="E173:E222" si="14">C173-D173</f>
        <v>866.51588</v>
      </c>
      <c r="F173" s="31">
        <v>0</v>
      </c>
      <c r="G173" s="25"/>
    </row>
    <row r="174" ht="31.5" customHeight="1" outlineLevel="3" spans="1:7">
      <c r="A174" s="32" t="s">
        <v>94</v>
      </c>
      <c r="B174" s="28"/>
      <c r="C174" s="33">
        <v>824.89064</v>
      </c>
      <c r="D174" s="29">
        <v>0</v>
      </c>
      <c r="E174" s="30">
        <f t="shared" si="14"/>
        <v>824.89064</v>
      </c>
      <c r="F174" s="31">
        <v>0</v>
      </c>
      <c r="G174" s="25"/>
    </row>
    <row r="175" ht="21.75" customHeight="1" outlineLevel="3" spans="1:7">
      <c r="A175" s="32" t="s">
        <v>11</v>
      </c>
      <c r="B175" s="28"/>
      <c r="C175" s="33">
        <v>16.8345</v>
      </c>
      <c r="D175" s="29">
        <v>0</v>
      </c>
      <c r="E175" s="30">
        <f t="shared" si="14"/>
        <v>16.8345</v>
      </c>
      <c r="F175" s="31">
        <v>0</v>
      </c>
      <c r="G175" s="25"/>
    </row>
    <row r="176" ht="21" customHeight="1" outlineLevel="3" spans="1:7">
      <c r="A176" s="32" t="s">
        <v>12</v>
      </c>
      <c r="B176" s="28"/>
      <c r="C176" s="33">
        <v>26.03274</v>
      </c>
      <c r="D176" s="29">
        <v>1.242</v>
      </c>
      <c r="E176" s="30">
        <f t="shared" si="14"/>
        <v>24.79074</v>
      </c>
      <c r="F176" s="31">
        <v>0</v>
      </c>
      <c r="G176" s="25"/>
    </row>
    <row r="177" ht="62.25" customHeight="1" outlineLevel="3" spans="1:7">
      <c r="A177" s="32" t="s">
        <v>100</v>
      </c>
      <c r="B177" s="28" t="s">
        <v>101</v>
      </c>
      <c r="C177" s="45">
        <f>C178+C179+C180</f>
        <v>17.5</v>
      </c>
      <c r="D177" s="45">
        <f>D178+D179+D180</f>
        <v>13.06</v>
      </c>
      <c r="E177" s="30">
        <f t="shared" si="14"/>
        <v>4.44</v>
      </c>
      <c r="F177" s="31">
        <f t="shared" ref="F173:F220" si="15">D177/C177*100</f>
        <v>74.6</v>
      </c>
      <c r="G177" s="25"/>
    </row>
    <row r="178" ht="29.25" customHeight="1" outlineLevel="3" spans="1:7">
      <c r="A178" s="32" t="s">
        <v>94</v>
      </c>
      <c r="B178" s="28"/>
      <c r="C178" s="33">
        <v>0</v>
      </c>
      <c r="D178" s="29">
        <v>0</v>
      </c>
      <c r="E178" s="30">
        <f t="shared" si="14"/>
        <v>0</v>
      </c>
      <c r="F178" s="31">
        <v>0</v>
      </c>
      <c r="G178" s="25"/>
    </row>
    <row r="179" ht="20.25" customHeight="1" outlineLevel="3" spans="1:7">
      <c r="A179" s="32" t="s">
        <v>11</v>
      </c>
      <c r="B179" s="28"/>
      <c r="C179" s="33">
        <v>0</v>
      </c>
      <c r="D179" s="29">
        <v>0</v>
      </c>
      <c r="E179" s="30">
        <f t="shared" si="14"/>
        <v>0</v>
      </c>
      <c r="F179" s="31">
        <v>0</v>
      </c>
      <c r="G179" s="25"/>
    </row>
    <row r="180" ht="22.5" customHeight="1" outlineLevel="3" spans="1:7">
      <c r="A180" s="32" t="s">
        <v>12</v>
      </c>
      <c r="B180" s="28"/>
      <c r="C180" s="33">
        <v>17.5</v>
      </c>
      <c r="D180" s="29">
        <v>13.06</v>
      </c>
      <c r="E180" s="30">
        <f t="shared" si="14"/>
        <v>4.44</v>
      </c>
      <c r="F180" s="31">
        <f t="shared" si="15"/>
        <v>74.6</v>
      </c>
      <c r="G180" s="25"/>
    </row>
    <row r="181" ht="63" customHeight="1" outlineLevel="3" spans="1:7">
      <c r="A181" s="27" t="s">
        <v>102</v>
      </c>
      <c r="B181" s="28" t="s">
        <v>103</v>
      </c>
      <c r="C181" s="33">
        <f>C182+C183+C184</f>
        <v>104549.88359</v>
      </c>
      <c r="D181" s="29">
        <f>D182+D183+D184</f>
        <v>73627.22842</v>
      </c>
      <c r="E181" s="30">
        <f t="shared" si="14"/>
        <v>30922.65517</v>
      </c>
      <c r="F181" s="31">
        <f t="shared" si="15"/>
        <v>70.4</v>
      </c>
      <c r="G181" s="25"/>
    </row>
    <row r="182" ht="28.5" customHeight="1" outlineLevel="3" spans="1:7">
      <c r="A182" s="32" t="s">
        <v>94</v>
      </c>
      <c r="B182" s="28"/>
      <c r="C182" s="34">
        <v>0</v>
      </c>
      <c r="D182" s="35">
        <v>0</v>
      </c>
      <c r="E182" s="30">
        <f t="shared" si="14"/>
        <v>0</v>
      </c>
      <c r="F182" s="31">
        <v>0</v>
      </c>
      <c r="G182" s="25"/>
    </row>
    <row r="183" ht="21.75" customHeight="1" outlineLevel="3" spans="1:7">
      <c r="A183" s="32" t="s">
        <v>11</v>
      </c>
      <c r="B183" s="28"/>
      <c r="C183" s="33">
        <v>2474.99983</v>
      </c>
      <c r="D183" s="33">
        <v>2474.99983</v>
      </c>
      <c r="E183" s="30">
        <f t="shared" si="14"/>
        <v>0</v>
      </c>
      <c r="F183" s="31">
        <v>0</v>
      </c>
      <c r="G183" s="25"/>
    </row>
    <row r="184" ht="22.5" customHeight="1" outlineLevel="3" spans="1:7">
      <c r="A184" s="32" t="s">
        <v>12</v>
      </c>
      <c r="B184" s="28"/>
      <c r="C184" s="33">
        <v>102074.88376</v>
      </c>
      <c r="D184" s="29">
        <v>71152.22859</v>
      </c>
      <c r="E184" s="30">
        <f t="shared" si="14"/>
        <v>30922.65517</v>
      </c>
      <c r="F184" s="31">
        <f t="shared" si="15"/>
        <v>69.7</v>
      </c>
      <c r="G184" s="25"/>
    </row>
    <row r="185" ht="32.25" customHeight="1" outlineLevel="3" spans="1:7">
      <c r="A185" s="32" t="s">
        <v>95</v>
      </c>
      <c r="B185" s="28" t="s">
        <v>104</v>
      </c>
      <c r="C185" s="33">
        <f>C186+C187+C188</f>
        <v>464.28648</v>
      </c>
      <c r="D185" s="33">
        <f>D186+D187+D188</f>
        <v>228.77482</v>
      </c>
      <c r="E185" s="30">
        <f t="shared" si="14"/>
        <v>235.51166</v>
      </c>
      <c r="F185" s="31">
        <f t="shared" si="15"/>
        <v>49.3</v>
      </c>
      <c r="G185" s="25"/>
    </row>
    <row r="186" ht="28.5" customHeight="1" outlineLevel="3" spans="1:7">
      <c r="A186" s="32" t="s">
        <v>94</v>
      </c>
      <c r="B186" s="28"/>
      <c r="C186" s="33">
        <v>0</v>
      </c>
      <c r="D186" s="29">
        <v>0</v>
      </c>
      <c r="E186" s="30">
        <f t="shared" si="14"/>
        <v>0</v>
      </c>
      <c r="F186" s="31">
        <v>0</v>
      </c>
      <c r="G186" s="25"/>
    </row>
    <row r="187" ht="21.75" customHeight="1" outlineLevel="3" spans="1:7">
      <c r="A187" s="32" t="s">
        <v>11</v>
      </c>
      <c r="B187" s="28"/>
      <c r="C187" s="33">
        <v>450.35789</v>
      </c>
      <c r="D187" s="29">
        <v>221</v>
      </c>
      <c r="E187" s="30">
        <f t="shared" si="14"/>
        <v>229.35789</v>
      </c>
      <c r="F187" s="31">
        <f t="shared" si="15"/>
        <v>49.1</v>
      </c>
      <c r="G187" s="25"/>
    </row>
    <row r="188" ht="22.5" customHeight="1" outlineLevel="3" spans="1:7">
      <c r="A188" s="32" t="s">
        <v>12</v>
      </c>
      <c r="B188" s="28"/>
      <c r="C188" s="33">
        <v>13.92859</v>
      </c>
      <c r="D188" s="29">
        <v>7.77482</v>
      </c>
      <c r="E188" s="30">
        <f t="shared" si="14"/>
        <v>6.15377</v>
      </c>
      <c r="F188" s="31">
        <f t="shared" si="15"/>
        <v>55.8</v>
      </c>
      <c r="G188" s="25"/>
    </row>
    <row r="189" ht="75.75" customHeight="1" outlineLevel="3" spans="1:7">
      <c r="A189" s="20" t="s">
        <v>105</v>
      </c>
      <c r="B189" s="21" t="s">
        <v>106</v>
      </c>
      <c r="C189" s="36">
        <f>C190+C191+C192</f>
        <v>43854.65436</v>
      </c>
      <c r="D189" s="36">
        <f>D190+D191+D192</f>
        <v>25459.72526</v>
      </c>
      <c r="E189" s="23">
        <f t="shared" si="14"/>
        <v>18394.9291</v>
      </c>
      <c r="F189" s="24">
        <f t="shared" si="15"/>
        <v>58.1</v>
      </c>
      <c r="G189" s="25"/>
    </row>
    <row r="190" ht="32.25" customHeight="1" outlineLevel="3" spans="1:7">
      <c r="A190" s="26" t="s">
        <v>10</v>
      </c>
      <c r="B190" s="21"/>
      <c r="C190" s="42">
        <v>0</v>
      </c>
      <c r="D190" s="44">
        <v>0</v>
      </c>
      <c r="E190" s="23">
        <f t="shared" si="14"/>
        <v>0</v>
      </c>
      <c r="F190" s="24">
        <v>0</v>
      </c>
      <c r="G190" s="25"/>
    </row>
    <row r="191" ht="24.75" customHeight="1" outlineLevel="3" spans="1:7">
      <c r="A191" s="26" t="s">
        <v>11</v>
      </c>
      <c r="B191" s="21"/>
      <c r="C191" s="42">
        <v>0</v>
      </c>
      <c r="D191" s="44">
        <v>0</v>
      </c>
      <c r="E191" s="23">
        <f t="shared" si="14"/>
        <v>0</v>
      </c>
      <c r="F191" s="24">
        <v>0</v>
      </c>
      <c r="G191" s="25"/>
    </row>
    <row r="192" ht="24.75" customHeight="1" outlineLevel="3" spans="1:7">
      <c r="A192" s="26" t="s">
        <v>12</v>
      </c>
      <c r="B192" s="21"/>
      <c r="C192" s="36">
        <v>43854.65436</v>
      </c>
      <c r="D192" s="22">
        <v>25459.72526</v>
      </c>
      <c r="E192" s="23">
        <f t="shared" si="14"/>
        <v>18394.9291</v>
      </c>
      <c r="F192" s="24">
        <f t="shared" si="15"/>
        <v>58.1</v>
      </c>
      <c r="G192" s="25"/>
    </row>
    <row r="193" ht="43.5" customHeight="1" outlineLevel="3" spans="1:7">
      <c r="A193" s="20" t="s">
        <v>107</v>
      </c>
      <c r="B193" s="21" t="s">
        <v>108</v>
      </c>
      <c r="C193" s="36">
        <f>C194+C195+C196</f>
        <v>9512.2328</v>
      </c>
      <c r="D193" s="36">
        <f>D194+D195+D196</f>
        <v>7019.49697</v>
      </c>
      <c r="E193" s="23">
        <f t="shared" si="14"/>
        <v>2492.73583</v>
      </c>
      <c r="F193" s="24">
        <f t="shared" si="15"/>
        <v>73.8</v>
      </c>
      <c r="G193" s="25"/>
    </row>
    <row r="194" ht="29.25" customHeight="1" outlineLevel="3" spans="1:7">
      <c r="A194" s="26" t="s">
        <v>94</v>
      </c>
      <c r="B194" s="21"/>
      <c r="C194" s="42">
        <v>0</v>
      </c>
      <c r="D194" s="44">
        <v>0</v>
      </c>
      <c r="E194" s="23">
        <f t="shared" si="14"/>
        <v>0</v>
      </c>
      <c r="F194" s="24">
        <v>0</v>
      </c>
      <c r="G194" s="25"/>
    </row>
    <row r="195" ht="24.75" customHeight="1" outlineLevel="3" spans="1:7">
      <c r="A195" s="26" t="s">
        <v>11</v>
      </c>
      <c r="B195" s="21"/>
      <c r="C195" s="36">
        <v>0</v>
      </c>
      <c r="D195" s="22">
        <v>0</v>
      </c>
      <c r="E195" s="23">
        <f t="shared" si="14"/>
        <v>0</v>
      </c>
      <c r="F195" s="24">
        <v>0</v>
      </c>
      <c r="G195" s="25"/>
    </row>
    <row r="196" ht="24.75" customHeight="1" outlineLevel="3" spans="1:7">
      <c r="A196" s="26" t="s">
        <v>12</v>
      </c>
      <c r="B196" s="21"/>
      <c r="C196" s="36">
        <v>9512.2328</v>
      </c>
      <c r="D196" s="22">
        <v>7019.49697</v>
      </c>
      <c r="E196" s="23">
        <f t="shared" si="14"/>
        <v>2492.73583</v>
      </c>
      <c r="F196" s="24">
        <f t="shared" si="15"/>
        <v>73.8</v>
      </c>
      <c r="G196" s="25"/>
    </row>
    <row r="197" ht="46" customHeight="1" outlineLevel="3" spans="1:7">
      <c r="A197" s="20" t="s">
        <v>109</v>
      </c>
      <c r="B197" s="21" t="s">
        <v>110</v>
      </c>
      <c r="C197" s="36">
        <f>C198+C199+C200</f>
        <v>207428.73985</v>
      </c>
      <c r="D197" s="36">
        <f t="shared" ref="D197:E197" si="16">D198+D199+D200</f>
        <v>50733.50815</v>
      </c>
      <c r="E197" s="36">
        <f t="shared" si="16"/>
        <v>156695.2317</v>
      </c>
      <c r="F197" s="24">
        <f t="shared" si="15"/>
        <v>24.5</v>
      </c>
      <c r="G197" s="25"/>
    </row>
    <row r="198" ht="30.75" customHeight="1" outlineLevel="3" spans="1:7">
      <c r="A198" s="26" t="s">
        <v>10</v>
      </c>
      <c r="B198" s="21"/>
      <c r="C198" s="42">
        <f>C202+C206+C210</f>
        <v>0</v>
      </c>
      <c r="D198" s="42">
        <f>D202+D206+D210</f>
        <v>0</v>
      </c>
      <c r="E198" s="23">
        <f t="shared" si="14"/>
        <v>0</v>
      </c>
      <c r="F198" s="24">
        <v>0</v>
      </c>
      <c r="G198" s="25"/>
    </row>
    <row r="199" ht="24" customHeight="1" outlineLevel="3" spans="1:7">
      <c r="A199" s="26" t="s">
        <v>11</v>
      </c>
      <c r="B199" s="21"/>
      <c r="C199" s="36">
        <f>C203+C207+C211</f>
        <v>188611.80893</v>
      </c>
      <c r="D199" s="36">
        <f>D203+D207+D211</f>
        <v>39126.58758</v>
      </c>
      <c r="E199" s="23">
        <f t="shared" si="14"/>
        <v>149485.22135</v>
      </c>
      <c r="F199" s="24">
        <v>0</v>
      </c>
      <c r="G199" s="25"/>
    </row>
    <row r="200" ht="24" customHeight="1" outlineLevel="3" spans="1:7">
      <c r="A200" s="26" t="s">
        <v>12</v>
      </c>
      <c r="B200" s="21"/>
      <c r="C200" s="36">
        <f>C204+C208+C212</f>
        <v>18816.93092</v>
      </c>
      <c r="D200" s="36">
        <f>D204+D208+D212</f>
        <v>11606.92057</v>
      </c>
      <c r="E200" s="23">
        <f t="shared" si="14"/>
        <v>7210.01035</v>
      </c>
      <c r="F200" s="24">
        <f t="shared" si="15"/>
        <v>61.7</v>
      </c>
      <c r="G200" s="25"/>
    </row>
    <row r="201" ht="48.75" customHeight="1" outlineLevel="3" spans="1:7">
      <c r="A201" s="27" t="s">
        <v>111</v>
      </c>
      <c r="B201" s="28" t="s">
        <v>112</v>
      </c>
      <c r="C201" s="33">
        <f>C202+C203+C204</f>
        <v>178392.60138</v>
      </c>
      <c r="D201" s="33">
        <f t="shared" ref="D201:E201" si="17">D202+D203+D204</f>
        <v>24582.58663</v>
      </c>
      <c r="E201" s="33">
        <f t="shared" si="17"/>
        <v>153810.01475</v>
      </c>
      <c r="F201" s="31">
        <f t="shared" si="15"/>
        <v>13.8</v>
      </c>
      <c r="G201" s="25"/>
    </row>
    <row r="202" ht="32.25" customHeight="1" outlineLevel="3" spans="1:7">
      <c r="A202" s="32" t="s">
        <v>10</v>
      </c>
      <c r="B202" s="28"/>
      <c r="C202" s="33">
        <v>0</v>
      </c>
      <c r="D202" s="35">
        <v>0</v>
      </c>
      <c r="E202" s="30">
        <f t="shared" si="14"/>
        <v>0</v>
      </c>
      <c r="F202" s="31">
        <v>0</v>
      </c>
      <c r="G202" s="25"/>
    </row>
    <row r="203" ht="24" customHeight="1" outlineLevel="3" spans="1:7">
      <c r="A203" s="32" t="s">
        <v>11</v>
      </c>
      <c r="B203" s="28"/>
      <c r="C203" s="33">
        <v>165100.59488</v>
      </c>
      <c r="D203" s="29">
        <v>15615.37353</v>
      </c>
      <c r="E203" s="30">
        <f t="shared" si="14"/>
        <v>149485.22135</v>
      </c>
      <c r="F203" s="31">
        <v>0</v>
      </c>
      <c r="G203" s="25"/>
    </row>
    <row r="204" ht="24.75" customHeight="1" outlineLevel="3" spans="1:7">
      <c r="A204" s="32" t="s">
        <v>12</v>
      </c>
      <c r="B204" s="28"/>
      <c r="C204" s="33">
        <v>13292.0065</v>
      </c>
      <c r="D204" s="29">
        <v>8967.2131</v>
      </c>
      <c r="E204" s="30">
        <f t="shared" si="14"/>
        <v>4324.7934</v>
      </c>
      <c r="F204" s="31">
        <f t="shared" si="15"/>
        <v>67.5</v>
      </c>
      <c r="G204" s="25"/>
    </row>
    <row r="205" ht="62.25" customHeight="1" outlineLevel="3" spans="1:7">
      <c r="A205" s="27" t="s">
        <v>113</v>
      </c>
      <c r="B205" s="28" t="s">
        <v>114</v>
      </c>
      <c r="C205" s="33">
        <f>C206+C207+C208</f>
        <v>24238.365</v>
      </c>
      <c r="D205" s="29">
        <f>D206+D207+D208</f>
        <v>24238.365</v>
      </c>
      <c r="E205" s="30">
        <f t="shared" si="14"/>
        <v>0</v>
      </c>
      <c r="F205" s="31">
        <f t="shared" si="15"/>
        <v>100</v>
      </c>
      <c r="G205" s="25"/>
    </row>
    <row r="206" ht="32.25" customHeight="1" outlineLevel="3" spans="1:7">
      <c r="A206" s="32" t="s">
        <v>10</v>
      </c>
      <c r="B206" s="28"/>
      <c r="C206" s="33">
        <v>0</v>
      </c>
      <c r="D206" s="29">
        <v>0</v>
      </c>
      <c r="E206" s="30">
        <f t="shared" si="14"/>
        <v>0</v>
      </c>
      <c r="F206" s="31">
        <v>0</v>
      </c>
      <c r="G206" s="25"/>
    </row>
    <row r="207" ht="21.75" customHeight="1" outlineLevel="3" spans="1:7">
      <c r="A207" s="32" t="s">
        <v>11</v>
      </c>
      <c r="B207" s="28"/>
      <c r="C207" s="33">
        <v>23511.21405</v>
      </c>
      <c r="D207" s="33">
        <v>23511.21405</v>
      </c>
      <c r="E207" s="30">
        <f t="shared" si="14"/>
        <v>0</v>
      </c>
      <c r="F207" s="31">
        <v>0</v>
      </c>
      <c r="G207" s="25"/>
    </row>
    <row r="208" ht="23.25" customHeight="1" outlineLevel="3" spans="1:7">
      <c r="A208" s="32" t="s">
        <v>12</v>
      </c>
      <c r="B208" s="28"/>
      <c r="C208" s="33">
        <v>727.15095</v>
      </c>
      <c r="D208" s="33">
        <v>727.15095</v>
      </c>
      <c r="E208" s="30">
        <f t="shared" si="14"/>
        <v>0</v>
      </c>
      <c r="F208" s="31">
        <f t="shared" si="15"/>
        <v>100</v>
      </c>
      <c r="G208" s="25"/>
    </row>
    <row r="209" ht="61.5" customHeight="1" outlineLevel="3" spans="1:7">
      <c r="A209" s="27" t="s">
        <v>115</v>
      </c>
      <c r="B209" s="28" t="s">
        <v>116</v>
      </c>
      <c r="C209" s="33">
        <f>C210+C211+C212</f>
        <v>4797.77347</v>
      </c>
      <c r="D209" s="33">
        <f>D210+D211+D212</f>
        <v>1912.55652</v>
      </c>
      <c r="E209" s="30">
        <f t="shared" si="14"/>
        <v>2885.21695</v>
      </c>
      <c r="F209" s="31">
        <f t="shared" si="15"/>
        <v>39.9</v>
      </c>
      <c r="G209" s="25"/>
    </row>
    <row r="210" ht="30" customHeight="1" outlineLevel="3" spans="1:7">
      <c r="A210" s="32" t="s">
        <v>10</v>
      </c>
      <c r="B210" s="28"/>
      <c r="C210" s="33">
        <v>0</v>
      </c>
      <c r="D210" s="29">
        <v>0</v>
      </c>
      <c r="E210" s="30">
        <f t="shared" si="14"/>
        <v>0</v>
      </c>
      <c r="F210" s="31">
        <v>0</v>
      </c>
      <c r="G210" s="25"/>
    </row>
    <row r="211" ht="21.75" customHeight="1" outlineLevel="3" spans="1:7">
      <c r="A211" s="32" t="s">
        <v>11</v>
      </c>
      <c r="B211" s="28"/>
      <c r="C211" s="33">
        <v>0</v>
      </c>
      <c r="D211" s="29">
        <v>0</v>
      </c>
      <c r="E211" s="30">
        <f t="shared" si="14"/>
        <v>0</v>
      </c>
      <c r="F211" s="31">
        <v>0</v>
      </c>
      <c r="G211" s="25"/>
    </row>
    <row r="212" ht="22.5" customHeight="1" outlineLevel="3" spans="1:7">
      <c r="A212" s="32" t="s">
        <v>12</v>
      </c>
      <c r="B212" s="28"/>
      <c r="C212" s="33">
        <v>4797.77347</v>
      </c>
      <c r="D212" s="29">
        <v>1912.55652</v>
      </c>
      <c r="E212" s="30">
        <f t="shared" si="14"/>
        <v>2885.21695</v>
      </c>
      <c r="F212" s="31">
        <f t="shared" si="15"/>
        <v>39.9</v>
      </c>
      <c r="G212" s="25"/>
    </row>
    <row r="213" ht="60.75" customHeight="1" outlineLevel="3" spans="1:7">
      <c r="A213" s="20" t="s">
        <v>117</v>
      </c>
      <c r="B213" s="21" t="s">
        <v>118</v>
      </c>
      <c r="C213" s="36">
        <f>C214+C215+C216</f>
        <v>43445.63226</v>
      </c>
      <c r="D213" s="36">
        <f>D214+D215+D216</f>
        <v>35698.30786</v>
      </c>
      <c r="E213" s="23">
        <f t="shared" si="14"/>
        <v>7747.3244</v>
      </c>
      <c r="F213" s="24">
        <f t="shared" si="15"/>
        <v>82.2</v>
      </c>
      <c r="G213" s="25"/>
    </row>
    <row r="214" ht="32.25" customHeight="1" outlineLevel="3" spans="1:7">
      <c r="A214" s="26" t="s">
        <v>119</v>
      </c>
      <c r="B214" s="21"/>
      <c r="C214" s="36">
        <f t="shared" ref="C214:D215" si="18">C218+C222+C226</f>
        <v>0</v>
      </c>
      <c r="D214" s="36">
        <f t="shared" si="18"/>
        <v>0</v>
      </c>
      <c r="E214" s="23">
        <f t="shared" si="14"/>
        <v>0</v>
      </c>
      <c r="F214" s="24">
        <v>0</v>
      </c>
      <c r="G214" s="25"/>
    </row>
    <row r="215" ht="25.5" customHeight="1" outlineLevel="3" spans="1:7">
      <c r="A215" s="26" t="s">
        <v>11</v>
      </c>
      <c r="B215" s="21"/>
      <c r="C215" s="36">
        <f>C219+C223+C227</f>
        <v>26639.6</v>
      </c>
      <c r="D215" s="36">
        <f t="shared" si="18"/>
        <v>23023.18143</v>
      </c>
      <c r="E215" s="23">
        <f t="shared" si="14"/>
        <v>3616.41857</v>
      </c>
      <c r="F215" s="24">
        <v>0</v>
      </c>
      <c r="G215" s="25"/>
    </row>
    <row r="216" ht="24" customHeight="1" outlineLevel="3" spans="1:7">
      <c r="A216" s="26" t="s">
        <v>12</v>
      </c>
      <c r="B216" s="21"/>
      <c r="C216" s="36">
        <f>C220+C224+C228</f>
        <v>16806.03226</v>
      </c>
      <c r="D216" s="36">
        <f>D220+D224+D228</f>
        <v>12675.12643</v>
      </c>
      <c r="E216" s="23">
        <f t="shared" si="14"/>
        <v>4130.90583</v>
      </c>
      <c r="F216" s="24">
        <f>D216/C216*100</f>
        <v>75.4</v>
      </c>
      <c r="G216" s="25"/>
    </row>
    <row r="217" ht="59.25" customHeight="1" outlineLevel="3" spans="1:7">
      <c r="A217" s="27" t="s">
        <v>120</v>
      </c>
      <c r="B217" s="28" t="s">
        <v>121</v>
      </c>
      <c r="C217" s="33">
        <f>C218+C219+C220</f>
        <v>28245.63226</v>
      </c>
      <c r="D217" s="29">
        <f>D218+D219+D220</f>
        <v>24437.34397</v>
      </c>
      <c r="E217" s="30">
        <f t="shared" si="14"/>
        <v>3808.28829</v>
      </c>
      <c r="F217" s="31">
        <v>0</v>
      </c>
      <c r="G217" s="25"/>
    </row>
    <row r="218" ht="25.5" customHeight="1" outlineLevel="3" spans="1:7">
      <c r="A218" s="32" t="s">
        <v>122</v>
      </c>
      <c r="B218" s="28"/>
      <c r="C218" s="33">
        <v>0</v>
      </c>
      <c r="D218" s="29">
        <v>0</v>
      </c>
      <c r="E218" s="30">
        <f t="shared" si="14"/>
        <v>0</v>
      </c>
      <c r="F218" s="31">
        <v>0</v>
      </c>
      <c r="G218" s="25"/>
    </row>
    <row r="219" ht="24.75" customHeight="1" outlineLevel="3" spans="1:7">
      <c r="A219" s="32" t="s">
        <v>11</v>
      </c>
      <c r="B219" s="28"/>
      <c r="C219" s="33">
        <v>26639.6</v>
      </c>
      <c r="D219" s="29">
        <v>23023.18143</v>
      </c>
      <c r="E219" s="30">
        <f t="shared" ref="E219:E272" si="19">C219-D219</f>
        <v>3616.41857</v>
      </c>
      <c r="F219" s="31">
        <v>0</v>
      </c>
      <c r="G219" s="25"/>
    </row>
    <row r="220" ht="24.75" customHeight="1" outlineLevel="3" spans="1:7">
      <c r="A220" s="32" t="s">
        <v>12</v>
      </c>
      <c r="B220" s="28"/>
      <c r="C220" s="33">
        <v>1606.03226</v>
      </c>
      <c r="D220" s="29">
        <v>1414.16254</v>
      </c>
      <c r="E220" s="30">
        <f t="shared" si="19"/>
        <v>191.86972</v>
      </c>
      <c r="F220" s="31">
        <v>0</v>
      </c>
      <c r="G220" s="25"/>
    </row>
    <row r="221" ht="47.25" customHeight="1" outlineLevel="3" spans="1:7">
      <c r="A221" s="27" t="s">
        <v>123</v>
      </c>
      <c r="B221" s="28" t="s">
        <v>124</v>
      </c>
      <c r="C221" s="33">
        <f>C222+C223+C224</f>
        <v>7000</v>
      </c>
      <c r="D221" s="33">
        <f>D222+D223+D224</f>
        <v>4970.30995</v>
      </c>
      <c r="E221" s="30">
        <f t="shared" si="19"/>
        <v>2029.69005</v>
      </c>
      <c r="F221" s="31">
        <f t="shared" ref="F221:F272" si="20">D221/C221*100</f>
        <v>71</v>
      </c>
      <c r="G221" s="25"/>
    </row>
    <row r="222" ht="24.75" customHeight="1" outlineLevel="3" spans="1:7">
      <c r="A222" s="32" t="s">
        <v>122</v>
      </c>
      <c r="B222" s="28"/>
      <c r="C222" s="33">
        <v>0</v>
      </c>
      <c r="D222" s="29">
        <v>0</v>
      </c>
      <c r="E222" s="30">
        <f t="shared" si="19"/>
        <v>0</v>
      </c>
      <c r="F222" s="31">
        <v>0</v>
      </c>
      <c r="G222" s="25"/>
    </row>
    <row r="223" ht="19.5" customHeight="1" outlineLevel="3" spans="1:7">
      <c r="A223" s="32" t="s">
        <v>11</v>
      </c>
      <c r="B223" s="28"/>
      <c r="C223" s="33">
        <v>0</v>
      </c>
      <c r="D223" s="29">
        <v>0</v>
      </c>
      <c r="E223" s="30">
        <f t="shared" si="19"/>
        <v>0</v>
      </c>
      <c r="F223" s="31">
        <v>0</v>
      </c>
      <c r="G223" s="25"/>
    </row>
    <row r="224" ht="24.75" customHeight="1" outlineLevel="3" spans="1:7">
      <c r="A224" s="32" t="s">
        <v>12</v>
      </c>
      <c r="B224" s="28"/>
      <c r="C224" s="33">
        <v>7000</v>
      </c>
      <c r="D224" s="29">
        <v>4970.30995</v>
      </c>
      <c r="E224" s="30">
        <f t="shared" si="19"/>
        <v>2029.69005</v>
      </c>
      <c r="F224" s="31">
        <f t="shared" si="20"/>
        <v>71</v>
      </c>
      <c r="G224" s="25"/>
    </row>
    <row r="225" ht="60.75" customHeight="1" outlineLevel="3" spans="1:7">
      <c r="A225" s="27" t="s">
        <v>125</v>
      </c>
      <c r="B225" s="28" t="s">
        <v>126</v>
      </c>
      <c r="C225" s="34">
        <f>C226+C227+C228</f>
        <v>8200</v>
      </c>
      <c r="D225" s="29">
        <f>D226+D227+D228</f>
        <v>6290.65394</v>
      </c>
      <c r="E225" s="30">
        <f t="shared" si="19"/>
        <v>1909.34606</v>
      </c>
      <c r="F225" s="31">
        <f t="shared" si="20"/>
        <v>76.7</v>
      </c>
      <c r="G225" s="25"/>
    </row>
    <row r="226" ht="24.75" customHeight="1" outlineLevel="3" spans="1:7">
      <c r="A226" s="32" t="s">
        <v>122</v>
      </c>
      <c r="B226" s="28"/>
      <c r="C226" s="33">
        <v>0</v>
      </c>
      <c r="D226" s="29">
        <v>0</v>
      </c>
      <c r="E226" s="30">
        <f t="shared" si="19"/>
        <v>0</v>
      </c>
      <c r="F226" s="31">
        <v>0</v>
      </c>
      <c r="G226" s="25"/>
    </row>
    <row r="227" ht="24.75" customHeight="1" outlineLevel="3" spans="1:7">
      <c r="A227" s="32" t="s">
        <v>11</v>
      </c>
      <c r="B227" s="28"/>
      <c r="C227" s="33">
        <v>0</v>
      </c>
      <c r="D227" s="29">
        <v>0</v>
      </c>
      <c r="E227" s="30">
        <f t="shared" si="19"/>
        <v>0</v>
      </c>
      <c r="F227" s="31">
        <v>0</v>
      </c>
      <c r="G227" s="25"/>
    </row>
    <row r="228" ht="23.25" customHeight="1" outlineLevel="3" spans="1:7">
      <c r="A228" s="32" t="s">
        <v>12</v>
      </c>
      <c r="B228" s="28"/>
      <c r="C228" s="33">
        <v>8200</v>
      </c>
      <c r="D228" s="29">
        <v>6290.65394</v>
      </c>
      <c r="E228" s="30">
        <f t="shared" si="19"/>
        <v>1909.34606</v>
      </c>
      <c r="F228" s="31">
        <f t="shared" si="20"/>
        <v>76.7</v>
      </c>
      <c r="G228" s="25"/>
    </row>
    <row r="229" ht="60" customHeight="1" outlineLevel="3" spans="1:7">
      <c r="A229" s="20" t="s">
        <v>127</v>
      </c>
      <c r="B229" s="21" t="s">
        <v>128</v>
      </c>
      <c r="C229" s="36">
        <f>C230+C231+C231+C232</f>
        <v>125</v>
      </c>
      <c r="D229" s="36">
        <f>D230+D231+D231+D232</f>
        <v>16.99</v>
      </c>
      <c r="E229" s="23">
        <f t="shared" si="19"/>
        <v>108.01</v>
      </c>
      <c r="F229" s="24">
        <f t="shared" si="20"/>
        <v>13.6</v>
      </c>
      <c r="G229" s="25"/>
    </row>
    <row r="230" ht="31.5" customHeight="1" outlineLevel="3" spans="1:7">
      <c r="A230" s="26" t="s">
        <v>10</v>
      </c>
      <c r="B230" s="21"/>
      <c r="C230" s="36">
        <v>0</v>
      </c>
      <c r="D230" s="22">
        <v>0</v>
      </c>
      <c r="E230" s="23">
        <f t="shared" si="19"/>
        <v>0</v>
      </c>
      <c r="F230" s="24">
        <v>0</v>
      </c>
      <c r="G230" s="25"/>
    </row>
    <row r="231" ht="21.75" customHeight="1" outlineLevel="3" spans="1:7">
      <c r="A231" s="26" t="s">
        <v>11</v>
      </c>
      <c r="B231" s="21"/>
      <c r="C231" s="36">
        <v>0</v>
      </c>
      <c r="D231" s="22">
        <v>0</v>
      </c>
      <c r="E231" s="23">
        <f t="shared" si="19"/>
        <v>0</v>
      </c>
      <c r="F231" s="24">
        <v>0</v>
      </c>
      <c r="G231" s="25"/>
    </row>
    <row r="232" ht="21.75" customHeight="1" outlineLevel="3" spans="1:7">
      <c r="A232" s="26" t="s">
        <v>12</v>
      </c>
      <c r="B232" s="21"/>
      <c r="C232" s="36">
        <v>125</v>
      </c>
      <c r="D232" s="22">
        <v>16.99</v>
      </c>
      <c r="E232" s="23">
        <f t="shared" si="19"/>
        <v>108.01</v>
      </c>
      <c r="F232" s="24">
        <f t="shared" si="20"/>
        <v>13.6</v>
      </c>
      <c r="G232" s="25"/>
    </row>
    <row r="233" ht="45" customHeight="1" outlineLevel="3" spans="1:7">
      <c r="A233" s="20" t="s">
        <v>129</v>
      </c>
      <c r="B233" s="21" t="s">
        <v>130</v>
      </c>
      <c r="C233" s="36">
        <f>C234+C235+C236</f>
        <v>341</v>
      </c>
      <c r="D233" s="36">
        <f>D234+D235+D236</f>
        <v>170.24</v>
      </c>
      <c r="E233" s="23">
        <f t="shared" si="19"/>
        <v>170.76</v>
      </c>
      <c r="F233" s="24">
        <f t="shared" si="20"/>
        <v>49.9</v>
      </c>
      <c r="G233" s="25"/>
    </row>
    <row r="234" ht="31.5" customHeight="1" outlineLevel="3" spans="1:7">
      <c r="A234" s="26" t="s">
        <v>94</v>
      </c>
      <c r="B234" s="21"/>
      <c r="C234" s="42" t="s">
        <v>43</v>
      </c>
      <c r="D234" s="44">
        <v>0</v>
      </c>
      <c r="E234" s="23">
        <f t="shared" si="19"/>
        <v>0</v>
      </c>
      <c r="F234" s="24">
        <v>0</v>
      </c>
      <c r="G234" s="25"/>
    </row>
    <row r="235" ht="25.5" customHeight="1" outlineLevel="3" spans="1:7">
      <c r="A235" s="26" t="s">
        <v>11</v>
      </c>
      <c r="B235" s="21"/>
      <c r="C235" s="42" t="s">
        <v>43</v>
      </c>
      <c r="D235" s="44">
        <v>0</v>
      </c>
      <c r="E235" s="23">
        <f t="shared" si="19"/>
        <v>0</v>
      </c>
      <c r="F235" s="24">
        <v>0</v>
      </c>
      <c r="G235" s="25"/>
    </row>
    <row r="236" ht="25.5" customHeight="1" outlineLevel="3" spans="1:7">
      <c r="A236" s="26" t="s">
        <v>12</v>
      </c>
      <c r="B236" s="21"/>
      <c r="C236" s="36">
        <v>341</v>
      </c>
      <c r="D236" s="22">
        <v>170.24</v>
      </c>
      <c r="E236" s="23">
        <f t="shared" si="19"/>
        <v>170.76</v>
      </c>
      <c r="F236" s="24">
        <f t="shared" si="20"/>
        <v>49.9</v>
      </c>
      <c r="G236" s="25"/>
    </row>
    <row r="237" ht="57.75" customHeight="1" outlineLevel="3" spans="1:7">
      <c r="A237" s="26" t="s">
        <v>131</v>
      </c>
      <c r="B237" s="21" t="s">
        <v>132</v>
      </c>
      <c r="C237" s="36">
        <f>C238+C239+C240</f>
        <v>25</v>
      </c>
      <c r="D237" s="36">
        <f>D238+D239+D240</f>
        <v>0</v>
      </c>
      <c r="E237" s="23">
        <f t="shared" si="19"/>
        <v>25</v>
      </c>
      <c r="F237" s="24">
        <f t="shared" si="20"/>
        <v>0</v>
      </c>
      <c r="G237" s="25"/>
    </row>
    <row r="238" ht="30.75" customHeight="1" outlineLevel="3" spans="1:7">
      <c r="A238" s="26" t="s">
        <v>94</v>
      </c>
      <c r="B238" s="21"/>
      <c r="C238" s="36">
        <v>0</v>
      </c>
      <c r="D238" s="22">
        <v>0</v>
      </c>
      <c r="E238" s="23">
        <f t="shared" si="19"/>
        <v>0</v>
      </c>
      <c r="F238" s="24">
        <v>0</v>
      </c>
      <c r="G238" s="25"/>
    </row>
    <row r="239" ht="24" customHeight="1" outlineLevel="3" spans="1:7">
      <c r="A239" s="26" t="s">
        <v>11</v>
      </c>
      <c r="B239" s="21"/>
      <c r="C239" s="36">
        <v>0</v>
      </c>
      <c r="D239" s="22">
        <v>0</v>
      </c>
      <c r="E239" s="23">
        <f t="shared" si="19"/>
        <v>0</v>
      </c>
      <c r="F239" s="24">
        <v>0</v>
      </c>
      <c r="G239" s="25"/>
    </row>
    <row r="240" ht="24" customHeight="1" outlineLevel="3" spans="1:7">
      <c r="A240" s="26" t="s">
        <v>12</v>
      </c>
      <c r="B240" s="21"/>
      <c r="C240" s="36">
        <v>25</v>
      </c>
      <c r="D240" s="22">
        <v>0</v>
      </c>
      <c r="E240" s="23">
        <f t="shared" si="19"/>
        <v>25</v>
      </c>
      <c r="F240" s="24">
        <f t="shared" si="20"/>
        <v>0</v>
      </c>
      <c r="G240" s="25"/>
    </row>
    <row r="241" ht="60" customHeight="1" spans="1:7">
      <c r="A241" s="46" t="s">
        <v>133</v>
      </c>
      <c r="B241" s="47" t="s">
        <v>134</v>
      </c>
      <c r="C241" s="36">
        <f>C242</f>
        <v>1200</v>
      </c>
      <c r="D241" s="36">
        <f>D242</f>
        <v>600</v>
      </c>
      <c r="E241" s="23">
        <f t="shared" si="19"/>
        <v>600</v>
      </c>
      <c r="F241" s="24">
        <f t="shared" si="20"/>
        <v>50</v>
      </c>
      <c r="G241" s="25"/>
    </row>
    <row r="242" ht="45" customHeight="1" spans="1:7">
      <c r="A242" s="46" t="s">
        <v>135</v>
      </c>
      <c r="B242" s="48" t="s">
        <v>136</v>
      </c>
      <c r="C242" s="36">
        <f>C243+C244+C245</f>
        <v>1200</v>
      </c>
      <c r="D242" s="36">
        <f>D243+D244+D245</f>
        <v>600</v>
      </c>
      <c r="E242" s="23">
        <f t="shared" si="19"/>
        <v>600</v>
      </c>
      <c r="F242" s="24">
        <f t="shared" si="20"/>
        <v>50</v>
      </c>
      <c r="G242" s="25"/>
    </row>
    <row r="243" ht="30.75" customHeight="1" spans="1:7">
      <c r="A243" s="26" t="s">
        <v>137</v>
      </c>
      <c r="B243" s="48"/>
      <c r="C243" s="36">
        <v>0</v>
      </c>
      <c r="D243" s="22">
        <v>0</v>
      </c>
      <c r="E243" s="23">
        <f t="shared" si="19"/>
        <v>0</v>
      </c>
      <c r="F243" s="24">
        <v>0</v>
      </c>
      <c r="G243" s="25"/>
    </row>
    <row r="244" ht="21.75" customHeight="1" spans="1:7">
      <c r="A244" s="26" t="s">
        <v>11</v>
      </c>
      <c r="B244" s="48"/>
      <c r="C244" s="36">
        <v>0</v>
      </c>
      <c r="D244" s="22">
        <v>0</v>
      </c>
      <c r="E244" s="23">
        <f t="shared" si="19"/>
        <v>0</v>
      </c>
      <c r="F244" s="24">
        <v>0</v>
      </c>
      <c r="G244" s="25"/>
    </row>
    <row r="245" ht="21.75" customHeight="1" spans="1:7">
      <c r="A245" s="26" t="s">
        <v>12</v>
      </c>
      <c r="B245" s="48"/>
      <c r="C245" s="36">
        <v>1200</v>
      </c>
      <c r="D245" s="22">
        <v>600</v>
      </c>
      <c r="E245" s="23">
        <f t="shared" si="19"/>
        <v>600</v>
      </c>
      <c r="F245" s="24">
        <f t="shared" si="20"/>
        <v>50</v>
      </c>
      <c r="G245" s="25"/>
    </row>
    <row r="246" ht="57" customHeight="1" spans="1:7">
      <c r="A246" s="49" t="s">
        <v>138</v>
      </c>
      <c r="B246" s="48" t="s">
        <v>139</v>
      </c>
      <c r="C246" s="36">
        <f>C247+C248+C249</f>
        <v>64278.14922</v>
      </c>
      <c r="D246" s="36">
        <f>D247+D248+D249</f>
        <v>49544.19398</v>
      </c>
      <c r="E246" s="23">
        <f t="shared" si="19"/>
        <v>14733.95524</v>
      </c>
      <c r="F246" s="24">
        <f t="shared" si="20"/>
        <v>77.1</v>
      </c>
      <c r="G246" s="25"/>
    </row>
    <row r="247" ht="29.25" customHeight="1" spans="1:7">
      <c r="A247" s="26" t="s">
        <v>10</v>
      </c>
      <c r="B247" s="48"/>
      <c r="C247" s="36">
        <f t="shared" ref="C247:D249" si="21">C252+C256</f>
        <v>31928.49195</v>
      </c>
      <c r="D247" s="36">
        <f t="shared" si="21"/>
        <v>25679.39889</v>
      </c>
      <c r="E247" s="23">
        <f t="shared" si="19"/>
        <v>6249.09306</v>
      </c>
      <c r="F247" s="24">
        <f t="shared" si="20"/>
        <v>80.4</v>
      </c>
      <c r="G247" s="25"/>
    </row>
    <row r="248" ht="22.5" customHeight="1" spans="1:7">
      <c r="A248" s="26" t="s">
        <v>11</v>
      </c>
      <c r="B248" s="48"/>
      <c r="C248" s="36">
        <f t="shared" si="21"/>
        <v>22089.40812</v>
      </c>
      <c r="D248" s="36">
        <f t="shared" si="21"/>
        <v>16607.54332</v>
      </c>
      <c r="E248" s="23">
        <f t="shared" si="19"/>
        <v>5481.8648</v>
      </c>
      <c r="F248" s="24">
        <f t="shared" si="20"/>
        <v>75.2</v>
      </c>
      <c r="G248" s="25"/>
    </row>
    <row r="249" ht="23.25" customHeight="1" spans="1:7">
      <c r="A249" s="26" t="s">
        <v>12</v>
      </c>
      <c r="B249" s="48"/>
      <c r="C249" s="36">
        <f t="shared" si="21"/>
        <v>10260.24915</v>
      </c>
      <c r="D249" s="36">
        <f t="shared" si="21"/>
        <v>7257.25177</v>
      </c>
      <c r="E249" s="23">
        <f t="shared" si="19"/>
        <v>3002.99738</v>
      </c>
      <c r="F249" s="24">
        <f t="shared" si="20"/>
        <v>70.7</v>
      </c>
      <c r="G249" s="25"/>
    </row>
    <row r="250" ht="48" customHeight="1" spans="1:7">
      <c r="A250" s="50" t="s">
        <v>140</v>
      </c>
      <c r="B250" s="51" t="s">
        <v>141</v>
      </c>
      <c r="C250" s="33">
        <f>C251</f>
        <v>49393.81289</v>
      </c>
      <c r="D250" s="33">
        <f>D251</f>
        <v>36542.89094</v>
      </c>
      <c r="E250" s="30">
        <f t="shared" si="19"/>
        <v>12850.92195</v>
      </c>
      <c r="F250" s="31">
        <f t="shared" si="20"/>
        <v>74</v>
      </c>
      <c r="G250" s="25"/>
    </row>
    <row r="251" ht="31.5" customHeight="1" spans="1:7">
      <c r="A251" s="50" t="s">
        <v>142</v>
      </c>
      <c r="B251" s="51" t="s">
        <v>143</v>
      </c>
      <c r="C251" s="33">
        <f>C252+C253+C254</f>
        <v>49393.81289</v>
      </c>
      <c r="D251" s="33">
        <f>D252+D253+D254</f>
        <v>36542.89094</v>
      </c>
      <c r="E251" s="30">
        <f>E252+E253+E254</f>
        <v>12850.92195</v>
      </c>
      <c r="F251" s="31">
        <f t="shared" si="20"/>
        <v>74</v>
      </c>
      <c r="G251" s="25"/>
    </row>
    <row r="252" ht="29.25" customHeight="1" spans="1:7">
      <c r="A252" s="32" t="s">
        <v>10</v>
      </c>
      <c r="B252" s="51"/>
      <c r="C252" s="33">
        <v>31928.49195</v>
      </c>
      <c r="D252" s="33">
        <v>25679.39889</v>
      </c>
      <c r="E252" s="30">
        <f>C252-D252</f>
        <v>6249.09306</v>
      </c>
      <c r="F252" s="31">
        <f t="shared" si="20"/>
        <v>80.4</v>
      </c>
      <c r="G252" s="25"/>
    </row>
    <row r="253" ht="24" customHeight="1" spans="1:7">
      <c r="A253" s="32" t="s">
        <v>11</v>
      </c>
      <c r="B253" s="51"/>
      <c r="C253" s="33">
        <f>651.60188+7000</f>
        <v>7651.60188</v>
      </c>
      <c r="D253" s="33">
        <f>524.06937+3472.21</f>
        <v>3996.27937</v>
      </c>
      <c r="E253" s="30">
        <f>C253-D253</f>
        <v>3655.32251</v>
      </c>
      <c r="F253" s="31">
        <f t="shared" si="20"/>
        <v>52.2</v>
      </c>
      <c r="G253" s="25"/>
    </row>
    <row r="254" ht="24" customHeight="1" spans="1:7">
      <c r="A254" s="32" t="s">
        <v>12</v>
      </c>
      <c r="B254" s="51"/>
      <c r="C254" s="33">
        <f>163.71907+9649.99999</f>
        <v>9813.71906</v>
      </c>
      <c r="D254" s="33">
        <v>6867.21268</v>
      </c>
      <c r="E254" s="30">
        <f>C254-D254</f>
        <v>2946.50638</v>
      </c>
      <c r="F254" s="31">
        <f t="shared" si="20"/>
        <v>70</v>
      </c>
      <c r="G254" s="25"/>
    </row>
    <row r="255" ht="58.5" customHeight="1" spans="1:7">
      <c r="A255" s="50" t="s">
        <v>144</v>
      </c>
      <c r="B255" s="51" t="s">
        <v>145</v>
      </c>
      <c r="C255" s="33">
        <f>C256+C257+C258</f>
        <v>14884.33633</v>
      </c>
      <c r="D255" s="33">
        <f>D256+D257+D258</f>
        <v>13001.30304</v>
      </c>
      <c r="E255" s="30">
        <f t="shared" si="19"/>
        <v>1883.03329</v>
      </c>
      <c r="F255" s="31">
        <f t="shared" si="20"/>
        <v>87.3</v>
      </c>
      <c r="G255" s="25"/>
    </row>
    <row r="256" ht="29.25" customHeight="1" spans="1:7">
      <c r="A256" s="32" t="s">
        <v>10</v>
      </c>
      <c r="B256" s="51"/>
      <c r="C256" s="33">
        <v>0</v>
      </c>
      <c r="D256" s="33">
        <v>0</v>
      </c>
      <c r="E256" s="30">
        <f t="shared" si="19"/>
        <v>0</v>
      </c>
      <c r="F256" s="31">
        <v>0</v>
      </c>
      <c r="G256" s="25"/>
    </row>
    <row r="257" ht="24.75" customHeight="1" spans="1:7">
      <c r="A257" s="32" t="s">
        <v>11</v>
      </c>
      <c r="B257" s="51"/>
      <c r="C257" s="33">
        <v>14437.80624</v>
      </c>
      <c r="D257" s="33">
        <v>12611.26395</v>
      </c>
      <c r="E257" s="30">
        <f t="shared" si="19"/>
        <v>1826.54229</v>
      </c>
      <c r="F257" s="31">
        <f t="shared" si="20"/>
        <v>87.3</v>
      </c>
      <c r="G257" s="25"/>
    </row>
    <row r="258" ht="24" customHeight="1" spans="1:7">
      <c r="A258" s="32" t="s">
        <v>12</v>
      </c>
      <c r="B258" s="51"/>
      <c r="C258" s="33">
        <v>446.53009</v>
      </c>
      <c r="D258" s="33">
        <v>390.03909</v>
      </c>
      <c r="E258" s="30">
        <f t="shared" si="19"/>
        <v>56.491</v>
      </c>
      <c r="F258" s="31">
        <f t="shared" si="20"/>
        <v>87.3</v>
      </c>
      <c r="G258" s="25"/>
    </row>
    <row r="259" ht="57" customHeight="1" spans="1:7">
      <c r="A259" s="49" t="s">
        <v>146</v>
      </c>
      <c r="B259" s="48" t="s">
        <v>147</v>
      </c>
      <c r="C259" s="36">
        <f>C260</f>
        <v>25</v>
      </c>
      <c r="D259" s="36">
        <f>D260</f>
        <v>25</v>
      </c>
      <c r="E259" s="23">
        <f t="shared" si="19"/>
        <v>0</v>
      </c>
      <c r="F259" s="24">
        <f t="shared" si="20"/>
        <v>100</v>
      </c>
      <c r="G259" s="25"/>
    </row>
    <row r="260" ht="59" customHeight="1" spans="1:7">
      <c r="A260" s="49" t="s">
        <v>148</v>
      </c>
      <c r="B260" s="48" t="s">
        <v>149</v>
      </c>
      <c r="C260" s="36">
        <f>C261+C262+C263</f>
        <v>25</v>
      </c>
      <c r="D260" s="36">
        <f>D261+D262+D263</f>
        <v>25</v>
      </c>
      <c r="E260" s="23">
        <f t="shared" si="19"/>
        <v>0</v>
      </c>
      <c r="F260" s="24">
        <f t="shared" si="20"/>
        <v>100</v>
      </c>
      <c r="G260" s="25"/>
    </row>
    <row r="261" ht="29.25" customHeight="1" spans="1:7">
      <c r="A261" s="26" t="s">
        <v>10</v>
      </c>
      <c r="B261" s="48"/>
      <c r="C261" s="36">
        <v>0</v>
      </c>
      <c r="D261" s="36">
        <v>0</v>
      </c>
      <c r="E261" s="23">
        <f t="shared" si="19"/>
        <v>0</v>
      </c>
      <c r="F261" s="24">
        <v>0</v>
      </c>
      <c r="G261" s="25"/>
    </row>
    <row r="262" ht="23.25" customHeight="1" spans="1:7">
      <c r="A262" s="26" t="s">
        <v>11</v>
      </c>
      <c r="B262" s="48"/>
      <c r="C262" s="36">
        <v>0</v>
      </c>
      <c r="D262" s="36">
        <v>0</v>
      </c>
      <c r="E262" s="23">
        <f t="shared" si="19"/>
        <v>0</v>
      </c>
      <c r="F262" s="24">
        <v>0</v>
      </c>
      <c r="G262" s="25"/>
    </row>
    <row r="263" ht="23.25" customHeight="1" spans="1:7">
      <c r="A263" s="26" t="s">
        <v>12</v>
      </c>
      <c r="B263" s="48"/>
      <c r="C263" s="36">
        <v>25</v>
      </c>
      <c r="D263" s="36">
        <v>25</v>
      </c>
      <c r="E263" s="23">
        <f t="shared" si="19"/>
        <v>0</v>
      </c>
      <c r="F263" s="24">
        <f t="shared" si="20"/>
        <v>100</v>
      </c>
      <c r="G263" s="25"/>
    </row>
    <row r="264" ht="74.25" customHeight="1" spans="1:7">
      <c r="A264" s="49" t="s">
        <v>150</v>
      </c>
      <c r="B264" s="48" t="s">
        <v>151</v>
      </c>
      <c r="C264" s="36">
        <f>C265+C266+C267</f>
        <v>183457.06648</v>
      </c>
      <c r="D264" s="36">
        <f>D265+D266+D267</f>
        <v>112414.22356</v>
      </c>
      <c r="E264" s="23">
        <f t="shared" si="19"/>
        <v>71042.84292</v>
      </c>
      <c r="F264" s="24">
        <f t="shared" si="20"/>
        <v>61.3</v>
      </c>
      <c r="G264" s="43"/>
    </row>
    <row r="265" ht="29.25" customHeight="1" spans="1:7">
      <c r="A265" s="26" t="s">
        <v>10</v>
      </c>
      <c r="B265" s="48"/>
      <c r="C265" s="36">
        <v>3796.786</v>
      </c>
      <c r="D265" s="36">
        <v>2228.27726</v>
      </c>
      <c r="E265" s="23">
        <f t="shared" si="19"/>
        <v>1568.50874</v>
      </c>
      <c r="F265" s="24">
        <f t="shared" si="20"/>
        <v>58.7</v>
      </c>
      <c r="G265" s="43"/>
    </row>
    <row r="266" ht="22.5" customHeight="1" spans="1:7">
      <c r="A266" s="26" t="s">
        <v>11</v>
      </c>
      <c r="B266" s="48"/>
      <c r="C266" s="36">
        <v>56783.11525</v>
      </c>
      <c r="D266" s="36">
        <v>41682.1287</v>
      </c>
      <c r="E266" s="23">
        <f t="shared" si="19"/>
        <v>15100.98655</v>
      </c>
      <c r="F266" s="24">
        <f t="shared" si="20"/>
        <v>73.4</v>
      </c>
      <c r="G266" s="43"/>
    </row>
    <row r="267" ht="22.5" customHeight="1" spans="1:7">
      <c r="A267" s="26" t="s">
        <v>12</v>
      </c>
      <c r="B267" s="48"/>
      <c r="C267" s="36">
        <v>122877.16523</v>
      </c>
      <c r="D267" s="36">
        <v>68503.8176</v>
      </c>
      <c r="E267" s="23">
        <f t="shared" si="19"/>
        <v>54373.34763</v>
      </c>
      <c r="F267" s="24">
        <f t="shared" si="20"/>
        <v>55.7</v>
      </c>
      <c r="G267" s="43"/>
    </row>
    <row r="268" s="1" customFormat="1" ht="21" customHeight="1" spans="1:7">
      <c r="A268" s="52" t="s">
        <v>152</v>
      </c>
      <c r="B268" s="53"/>
      <c r="C268" s="54">
        <f>C9+C30+C58+C62+C90+C106+C133+C153+C157+C189+C193+C197+C213+C229+C233+C241+C237+C246+C264+C259</f>
        <v>2286185.09619</v>
      </c>
      <c r="D268" s="54">
        <f>D9+D30+D58+D62+D90+D106+D133+D153+D157+D189+D193+D197+D213+D229+D233+D237+D241+D246+D259+D264</f>
        <v>1363650.07243</v>
      </c>
      <c r="E268" s="23">
        <f t="shared" si="19"/>
        <v>922535.02376</v>
      </c>
      <c r="F268" s="24">
        <f t="shared" si="20"/>
        <v>59.6</v>
      </c>
      <c r="G268" s="38"/>
    </row>
    <row r="269" s="1" customFormat="1" ht="29.25" customHeight="1" spans="1:7">
      <c r="A269" s="26" t="s">
        <v>153</v>
      </c>
      <c r="B269" s="55"/>
      <c r="C269" s="56">
        <f>C107+C243</f>
        <v>0</v>
      </c>
      <c r="D269" s="56">
        <f>D107+D243</f>
        <v>0</v>
      </c>
      <c r="E269" s="23">
        <f t="shared" si="19"/>
        <v>0</v>
      </c>
      <c r="F269" s="57">
        <v>0</v>
      </c>
      <c r="G269" s="38" t="s">
        <v>154</v>
      </c>
    </row>
    <row r="270" s="1" customFormat="1" ht="24" customHeight="1" spans="1:7">
      <c r="A270" s="26" t="s">
        <v>54</v>
      </c>
      <c r="B270" s="55"/>
      <c r="C270" s="56">
        <f>C10+C31+C59+C63+C91+C108+C134+C154+C158+C194+C198+C214+C230+C234+C238+C243+C190+C247+C261+C265</f>
        <v>102247.31041</v>
      </c>
      <c r="D270" s="56">
        <f>D10+D31+D59+D63+D91+D108+D134+D154+D158+D194+D198+D214+D230+D234+D238+D243+D190+D247+D261+D265</f>
        <v>76268.35401</v>
      </c>
      <c r="E270" s="23">
        <f t="shared" si="19"/>
        <v>25978.9564</v>
      </c>
      <c r="F270" s="24">
        <f t="shared" si="20"/>
        <v>74.6</v>
      </c>
      <c r="G270" s="38"/>
    </row>
    <row r="271" s="1" customFormat="1" ht="24" customHeight="1" spans="1:7">
      <c r="A271" s="26" t="s">
        <v>11</v>
      </c>
      <c r="B271" s="55"/>
      <c r="C271" s="56">
        <f>C11+C32+C60+C64+C92+C109+C135+C155+C159+C191+C195+C199+C215+C231+C235+C244+C239+C248+C262+C266</f>
        <v>1150462.69763</v>
      </c>
      <c r="D271" s="56">
        <f>D11+D32+D60+D64+D92+D109+D135+D155+D159+D191+D195+D199+D215+D231+D235+D244+D239+D248+D262+D266</f>
        <v>614551.47339</v>
      </c>
      <c r="E271" s="23">
        <f t="shared" si="19"/>
        <v>535911.22424</v>
      </c>
      <c r="F271" s="24">
        <f t="shared" si="20"/>
        <v>53.4</v>
      </c>
      <c r="G271" s="38"/>
    </row>
    <row r="272" s="1" customFormat="1" ht="24" customHeight="1" spans="1:7">
      <c r="A272" s="58" t="s">
        <v>12</v>
      </c>
      <c r="B272" s="59"/>
      <c r="C272" s="60">
        <f>C12+C33+C61+C65+C93+C110+C136+C156+C160+C192+C196+C200+C216+C232+C236+C245+C240+C249+C263+C267</f>
        <v>1033475.08815</v>
      </c>
      <c r="D272" s="60">
        <f>D12+D33+D61+D65+D93+D110+D136+D156+D160+D192+D196+D200+D216+D232+D236+D245+D240+D249+D263+D267</f>
        <v>672830.24503</v>
      </c>
      <c r="E272" s="61">
        <f t="shared" si="19"/>
        <v>360644.84312</v>
      </c>
      <c r="F272" s="62">
        <f t="shared" si="20"/>
        <v>65.1</v>
      </c>
      <c r="G272" s="38"/>
    </row>
    <row r="273" spans="3:5">
      <c r="C273" s="63"/>
      <c r="D273" s="63"/>
      <c r="E273" s="64"/>
    </row>
    <row r="274" spans="1:5">
      <c r="A274" s="3" t="s">
        <v>155</v>
      </c>
      <c r="B274" s="65"/>
      <c r="C274" s="66">
        <f>C269+C270+C271+C272</f>
        <v>2286185.09619</v>
      </c>
      <c r="D274" s="66">
        <f>D269+D270+D271+D272</f>
        <v>1363650.07243</v>
      </c>
      <c r="E274" s="64"/>
    </row>
    <row r="275" ht="24" customHeight="1" spans="1:5">
      <c r="A275" s="3" t="s">
        <v>156</v>
      </c>
      <c r="C275" s="66">
        <f>C269+C270+C271</f>
        <v>1252710.00804</v>
      </c>
      <c r="D275" s="66">
        <f>D269+D270+D271</f>
        <v>690819.8274</v>
      </c>
      <c r="E275" s="64"/>
    </row>
    <row r="276" spans="3:5">
      <c r="C276" s="66"/>
      <c r="D276" s="66"/>
      <c r="E276" s="64"/>
    </row>
    <row r="277" spans="1:5">
      <c r="A277" s="3" t="s">
        <v>157</v>
      </c>
      <c r="C277" s="66">
        <f>C268-C264</f>
        <v>2102728.02971</v>
      </c>
      <c r="D277" s="66">
        <f>D268-D264</f>
        <v>1251235.84887</v>
      </c>
      <c r="E277" s="64"/>
    </row>
    <row r="278" spans="3:5">
      <c r="C278" s="67"/>
      <c r="E278" s="64"/>
    </row>
    <row r="279" ht="1.5" customHeight="1" spans="5:5">
      <c r="E279" s="64"/>
    </row>
    <row r="280" spans="5:5">
      <c r="E280" s="64"/>
    </row>
    <row r="281" spans="5:5">
      <c r="E281" s="64"/>
    </row>
    <row r="282" spans="5:5">
      <c r="E282" s="64"/>
    </row>
    <row r="283" spans="5:5">
      <c r="E283" s="64"/>
    </row>
    <row r="284" spans="5:5">
      <c r="E284" s="64"/>
    </row>
    <row r="285" spans="3:5">
      <c r="C285" s="3" t="s">
        <v>158</v>
      </c>
      <c r="E285" s="64"/>
    </row>
    <row r="286" spans="5:5">
      <c r="E286" s="64"/>
    </row>
    <row r="287" spans="5:5">
      <c r="E287" s="64"/>
    </row>
    <row r="288" spans="5:5">
      <c r="E288" s="64"/>
    </row>
    <row r="289" spans="5:5">
      <c r="E289" s="64"/>
    </row>
    <row r="290" spans="5:5">
      <c r="E290" s="64"/>
    </row>
    <row r="291" spans="5:5">
      <c r="E291" s="64"/>
    </row>
    <row r="292" spans="5:5">
      <c r="E292" s="64"/>
    </row>
    <row r="293" spans="5:5">
      <c r="E293" s="64"/>
    </row>
    <row r="294" spans="5:5">
      <c r="E294" s="64"/>
    </row>
    <row r="295" spans="5:5">
      <c r="E295" s="64"/>
    </row>
    <row r="296" spans="5:5">
      <c r="E296" s="64"/>
    </row>
    <row r="297" spans="5:5">
      <c r="E297" s="64"/>
    </row>
    <row r="298" spans="5:5">
      <c r="E298" s="64"/>
    </row>
    <row r="299" spans="5:5">
      <c r="E299" s="64"/>
    </row>
    <row r="300" spans="5:5">
      <c r="E300" s="64"/>
    </row>
    <row r="301" spans="5:5">
      <c r="E301" s="64"/>
    </row>
    <row r="302" spans="5:5">
      <c r="E302" s="64"/>
    </row>
    <row r="303" spans="5:5">
      <c r="E303" s="64"/>
    </row>
    <row r="304" spans="5:5">
      <c r="E304" s="64"/>
    </row>
  </sheetData>
  <mergeCells count="6">
    <mergeCell ref="C1:D1"/>
    <mergeCell ref="C2:D2"/>
    <mergeCell ref="C3:D3"/>
    <mergeCell ref="C4:D4"/>
    <mergeCell ref="A5:F5"/>
    <mergeCell ref="A6:F6"/>
  </mergeCells>
  <pageMargins left="0.78740157480315" right="0" top="0.393700787401575" bottom="0.196850393700787" header="0" footer="0"/>
  <pageSetup paperSize="9" scale="75" firstPageNumber="4294967295" fitToHeight="0" orientation="portrait" cellComments="asDisplayed" useFirstPageNumber="1"/>
  <headerFooter alignWithMargins="0" differentFirst="1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01.10.2023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Зверева Ирина Викторовна</dc:creator>
  <cp:lastModifiedBy>Kopytenko_OA</cp:lastModifiedBy>
  <dcterms:created xsi:type="dcterms:W3CDTF">2014-10-06T23:30:00Z</dcterms:created>
  <cp:lastPrinted>2023-07-24T08:18:00Z</cp:lastPrinted>
  <dcterms:modified xsi:type="dcterms:W3CDTF">2023-10-20T06:19:14Z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6006078230734D5AA2C6FA8102DD548C_12</vt:lpwstr>
  </property>
  <property fmtid="{D5CDD505-2E9C-101B-9397-08002B2CF9AE}" pid="3" name="KSOProductBuildVer">
    <vt:lpwstr>1049-12.2.0.13266</vt:lpwstr>
  </property>
</Properties>
</file>