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Документы\Нацпроекты\2022\дорожная карта\"/>
    </mc:Choice>
  </mc:AlternateContent>
  <bookViews>
    <workbookView xWindow="0" yWindow="0" windowWidth="28800" windowHeight="12330" tabRatio="500"/>
  </bookViews>
  <sheets>
    <sheet name="Приложение 1 (ОТЧЕТНЫЙ ПЕРИОД) " sheetId="1" r:id="rId1"/>
  </sheets>
  <definedNames>
    <definedName name="Print_Titles_0" localSheetId="0">'Приложение 1 (ОТЧЕТНЫЙ ПЕРИОД) '!$3:$4</definedName>
    <definedName name="Print_Titles_0_0" localSheetId="0">'Приложение 1 (ОТЧЕТНЫЙ ПЕРИОД) '!$3:$4</definedName>
    <definedName name="Print_Titles_3" localSheetId="0">'Приложение 1 (ОТЧЕТНЫЙ ПЕРИОД) '!$3:$4</definedName>
    <definedName name="Print_Titles_9" localSheetId="0">'Приложение 1 (ОТЧЕТНЫЙ ПЕРИОД) '!$3:$4</definedName>
    <definedName name="_xlnm.Print_Titles" localSheetId="0">'Приложение 1 (ОТЧЕТНЫЙ ПЕРИОД) '!$3:$4</definedName>
    <definedName name="_xlnm.Print_Area" localSheetId="0">'Приложение 1 (ОТЧЕТНЫЙ ПЕРИОД) '!$B$1:$G$144</definedName>
  </definedNames>
  <calcPr calcId="162913" iterateDelta="1E-4"/>
</workbook>
</file>

<file path=xl/calcChain.xml><?xml version="1.0" encoding="utf-8"?>
<calcChain xmlns="http://schemas.openxmlformats.org/spreadsheetml/2006/main">
  <c r="F136" i="1" l="1"/>
  <c r="E137" i="1"/>
  <c r="E139" i="1" l="1"/>
  <c r="E138" i="1"/>
  <c r="E136" i="1" s="1"/>
  <c r="D136" i="1"/>
  <c r="F125" i="1" l="1"/>
  <c r="F124" i="1"/>
  <c r="F121" i="1"/>
  <c r="F120" i="1"/>
  <c r="F96" i="1" l="1"/>
  <c r="F97" i="1"/>
  <c r="E96" i="1"/>
  <c r="E97" i="1"/>
  <c r="D96" i="1"/>
  <c r="D97" i="1"/>
  <c r="E95" i="1"/>
  <c r="F95" i="1"/>
  <c r="D95" i="1"/>
  <c r="D94" i="1" l="1"/>
  <c r="E91" i="1"/>
  <c r="F91" i="1"/>
  <c r="E90" i="1"/>
  <c r="F90" i="1"/>
  <c r="E89" i="1"/>
  <c r="F89" i="1"/>
  <c r="D90" i="1"/>
  <c r="D91" i="1"/>
  <c r="D89" i="1"/>
  <c r="F141" i="1" l="1"/>
  <c r="E141" i="1"/>
  <c r="D141" i="1"/>
  <c r="F132" i="1"/>
  <c r="E132" i="1"/>
  <c r="D132" i="1"/>
  <c r="F128" i="1"/>
  <c r="E128" i="1"/>
  <c r="D128" i="1"/>
  <c r="F122" i="1"/>
  <c r="E122" i="1"/>
  <c r="D122" i="1"/>
  <c r="F118" i="1"/>
  <c r="E118" i="1"/>
  <c r="D118" i="1"/>
  <c r="F112" i="1"/>
  <c r="E112" i="1"/>
  <c r="D112" i="1"/>
  <c r="F108" i="1"/>
  <c r="E108" i="1"/>
  <c r="D108" i="1"/>
  <c r="F104" i="1"/>
  <c r="E104" i="1"/>
  <c r="D104" i="1"/>
  <c r="F99" i="1"/>
  <c r="E99" i="1"/>
  <c r="D99" i="1"/>
  <c r="B89" i="1"/>
  <c r="A88" i="1"/>
  <c r="F84" i="1"/>
  <c r="E84" i="1"/>
  <c r="D84" i="1"/>
  <c r="F80" i="1"/>
  <c r="E80" i="1"/>
  <c r="D80" i="1"/>
  <c r="F79" i="1"/>
  <c r="E79" i="1"/>
  <c r="D79" i="1"/>
  <c r="F78" i="1"/>
  <c r="E78" i="1"/>
  <c r="D78" i="1"/>
  <c r="B78" i="1"/>
  <c r="A77" i="1"/>
  <c r="F73" i="1"/>
  <c r="E73" i="1"/>
  <c r="D73" i="1"/>
  <c r="F67" i="1"/>
  <c r="E67" i="1"/>
  <c r="D67" i="1"/>
  <c r="F63" i="1"/>
  <c r="E63" i="1"/>
  <c r="D63" i="1"/>
  <c r="F62" i="1"/>
  <c r="E62" i="1"/>
  <c r="D62" i="1"/>
  <c r="F61" i="1"/>
  <c r="E61" i="1"/>
  <c r="D61" i="1"/>
  <c r="B61" i="1"/>
  <c r="A60" i="1"/>
  <c r="F56" i="1"/>
  <c r="E56" i="1"/>
  <c r="D56" i="1"/>
  <c r="F51" i="1"/>
  <c r="E51" i="1"/>
  <c r="D51" i="1"/>
  <c r="F50" i="1"/>
  <c r="E50" i="1"/>
  <c r="D50" i="1"/>
  <c r="F49" i="1"/>
  <c r="E49" i="1"/>
  <c r="D49" i="1"/>
  <c r="B49" i="1"/>
  <c r="A48" i="1"/>
  <c r="F44" i="1"/>
  <c r="E44" i="1"/>
  <c r="D44" i="1"/>
  <c r="F38" i="1"/>
  <c r="E38" i="1"/>
  <c r="D38" i="1"/>
  <c r="F34" i="1"/>
  <c r="E34" i="1"/>
  <c r="D34" i="1"/>
  <c r="F30" i="1"/>
  <c r="E30" i="1"/>
  <c r="D30" i="1"/>
  <c r="F26" i="1"/>
  <c r="E26" i="1"/>
  <c r="D26" i="1"/>
  <c r="F22" i="1"/>
  <c r="E22" i="1"/>
  <c r="D22" i="1"/>
  <c r="F18" i="1"/>
  <c r="E18" i="1"/>
  <c r="D18" i="1"/>
  <c r="D11" i="1" l="1"/>
  <c r="E12" i="1"/>
  <c r="E7" i="1" s="1"/>
  <c r="F13" i="1"/>
  <c r="F8" i="1" s="1"/>
  <c r="E11" i="1"/>
  <c r="E6" i="1" s="1"/>
  <c r="F12" i="1"/>
  <c r="F7" i="1" s="1"/>
  <c r="F11" i="1"/>
  <c r="F6" i="1" s="1"/>
  <c r="D13" i="1"/>
  <c r="D12" i="1"/>
  <c r="E13" i="1"/>
  <c r="D48" i="1"/>
  <c r="D60" i="1"/>
  <c r="E77" i="1"/>
  <c r="E88" i="1"/>
  <c r="F77" i="1"/>
  <c r="F88" i="1"/>
  <c r="E48" i="1"/>
  <c r="E60" i="1"/>
  <c r="D88" i="1"/>
  <c r="E94" i="1"/>
  <c r="F94" i="1"/>
  <c r="F48" i="1"/>
  <c r="F60" i="1"/>
  <c r="D77" i="1"/>
  <c r="E8" i="1" l="1"/>
  <c r="E5" i="1" s="1"/>
  <c r="D7" i="1"/>
  <c r="F5" i="1"/>
  <c r="D8" i="1"/>
  <c r="D10" i="1"/>
  <c r="D6" i="1"/>
  <c r="F10" i="1"/>
  <c r="E10" i="1"/>
  <c r="D5" i="1" l="1"/>
</calcChain>
</file>

<file path=xl/sharedStrings.xml><?xml version="1.0" encoding="utf-8"?>
<sst xmlns="http://schemas.openxmlformats.org/spreadsheetml/2006/main" count="216" uniqueCount="99">
  <si>
    <t>ФОРМАТ И ШРИФТЫ НЕ ИЗМЕНЯТЬ</t>
  </si>
  <si>
    <r>
      <rPr>
        <b/>
        <sz val="16"/>
        <rFont val="Times New Roman"/>
        <family val="1"/>
        <charset val="204"/>
      </rPr>
      <t xml:space="preserve">ИНФОРМАЦИЯ
 по показателям и мероприятиям дорожных карт по достижению показателей
 Указа Президента Российской Федерации от 07.05.2018 № 204
</t>
    </r>
    <r>
      <rPr>
        <i/>
        <u/>
        <sz val="24"/>
        <rFont val="Times New Roman"/>
        <family val="1"/>
        <charset val="204"/>
      </rPr>
      <t>муниципальное образование Арсеньевский городской округ</t>
    </r>
  </si>
  <si>
    <t>№
 п.п.</t>
  </si>
  <si>
    <t>Наименование показателя</t>
  </si>
  <si>
    <r>
      <rPr>
        <sz val="15"/>
        <rFont val="Times New Roman"/>
        <family val="1"/>
        <charset val="204"/>
      </rPr>
      <t xml:space="preserve">Значение показателя/ потребность в финансировании, </t>
    </r>
    <r>
      <rPr>
        <b/>
        <sz val="15"/>
        <rFont val="Times New Roman"/>
        <family val="1"/>
        <charset val="204"/>
      </rPr>
      <t>млн рублей</t>
    </r>
  </si>
  <si>
    <t>Примечание.
Сумма контракта, дата заключения контракта, поставщик, дата завершения работ по контракту. Дата внесения изменений в план-график, планируемая дата начала конкурсных процедур, планируемая дата заключения контракта. Для контрактов на подписании - дата завершения конкурсных процедур, сумма контракта, поставщик, планируемая дата заключения контракта, дата завершения работ по контракту. Адрес расположения заверщенного объекта.</t>
  </si>
  <si>
    <t>Арсеньевский городской округ</t>
  </si>
  <si>
    <t>Дата /
вид бюджета</t>
  </si>
  <si>
    <t>2022 г. 
(план в соответствии с бюджетом)</t>
  </si>
  <si>
    <r>
      <rPr>
        <sz val="15"/>
        <rFont val="Times New Roman"/>
        <family val="1"/>
        <charset val="204"/>
      </rPr>
      <t xml:space="preserve">сумма </t>
    </r>
    <r>
      <rPr>
        <b/>
        <sz val="15"/>
        <rFont val="Times New Roman"/>
        <family val="1"/>
        <charset val="204"/>
      </rPr>
      <t>подписанного</t>
    </r>
    <r>
      <rPr>
        <sz val="15"/>
        <rFont val="Times New Roman"/>
        <family val="1"/>
        <charset val="204"/>
      </rPr>
      <t xml:space="preserve"> контракта по мероприятию</t>
    </r>
  </si>
  <si>
    <t xml:space="preserve">ВСЕГО </t>
  </si>
  <si>
    <t>Всего</t>
  </si>
  <si>
    <t>федер. бюджет</t>
  </si>
  <si>
    <t>краевой бюджет</t>
  </si>
  <si>
    <t>бюджет МО</t>
  </si>
  <si>
    <t xml:space="preserve">Всего 
по мероприятиям 
национальных проектов  </t>
  </si>
  <si>
    <t>I</t>
  </si>
  <si>
    <t>ДЕМОГРАФИЯ</t>
  </si>
  <si>
    <t>Региональный проект 1. Спорт - норма жизни</t>
  </si>
  <si>
    <t>Меропиятия</t>
  </si>
  <si>
    <t>1.1</t>
  </si>
  <si>
    <t>всего</t>
  </si>
  <si>
    <t>Приобритение и поставка спортивного инвентаря, спортивного оборудования и инного имущества для развития массового спорта (организация пункта проката и закупка коньков для МБУ СШ "Юность")</t>
  </si>
  <si>
    <t>Материально-техническое обеспечение муниципальных учреждений спортивной направлености для развития массового спорта (МБУ сШ "Юность")</t>
  </si>
  <si>
    <t>Мероприятия на организацию физкультурно-спортивной работы по месту жительства граждан (МБУ СШ "Полет")</t>
  </si>
  <si>
    <t>Развитие спортивной инфраструктуры, находящейся в муниципальной собственности (установка скейт-площадки ул. Октябрьская-ул. 9 Мая)</t>
  </si>
  <si>
    <t>Обеспечение уровня финансирования спортивной подготовки в муниципальных учреждениях спортивной подготовки в соответствии с требованиями федеральных стандартов</t>
  </si>
  <si>
    <t>Проведение физкультурных, спортивно-массовых мероприятий в рамках национального проекта "Демография"</t>
  </si>
  <si>
    <t>Региональный проект 2. Укрепление общественного здоровья</t>
  </si>
  <si>
    <t>2.1</t>
  </si>
  <si>
    <t xml:space="preserve">Проведение профилактических мероприятий, пропагандирующих преимущества здорового образа жизни в рамках национального проекта "Демография" 
</t>
  </si>
  <si>
    <t xml:space="preserve">Итого
 по национальному проекту </t>
  </si>
  <si>
    <t>III</t>
  </si>
  <si>
    <t>ОБРАЗОВАНИЕ</t>
  </si>
  <si>
    <t>Региональный проект 1. Цифровая образовательная среда</t>
  </si>
  <si>
    <t>2.2</t>
  </si>
  <si>
    <t>Региональный проект 3. Учитель будущего</t>
  </si>
  <si>
    <t>3.1</t>
  </si>
  <si>
    <t>Обеспечение мер социальной поддержки педагогическим работникам муниципальных образовательных организаций Приморского края</t>
  </si>
  <si>
    <t>IV</t>
  </si>
  <si>
    <t>ЖИЛЬЕ И ГОРОДСКАЯ СРЕДА</t>
  </si>
  <si>
    <t>Региональный проект 1.Формирование комфортной городской среды</t>
  </si>
  <si>
    <t xml:space="preserve">
Благоустройство общественных территорий</t>
  </si>
  <si>
    <t>Региональный проект 2  Обеспечение устойчивого сокращения непригодного для проживания жилищного фонда в Приморском крае</t>
  </si>
  <si>
    <t>Переселение граждан из аварийного жилищного фонда</t>
  </si>
  <si>
    <t>XI</t>
  </si>
  <si>
    <t>МАЛОЕ И СРЕДНЕЕ ПРЕДПРИНИМАТЕЛЬСТВО</t>
  </si>
  <si>
    <t>Региональный проект 2. Популяризация предпринимательства</t>
  </si>
  <si>
    <t>Формирование положительного образа предпринимателя,   популяризация роли предпринимательства</t>
  </si>
  <si>
    <t>ИНЫЕ РАСХОДЫ МУНИЦИПАЛЬНЫХ ОБРАЗОВАНИЙ</t>
  </si>
  <si>
    <t>Всего субсидий из бюджета на инвестиционные цели вне национальных проектов</t>
  </si>
  <si>
    <t>В сфере образования</t>
  </si>
  <si>
    <t>1.3.</t>
  </si>
  <si>
    <t>Капитальный ремонт кровли МОБУ "Средняя общеобразовательная школа № 8"</t>
  </si>
  <si>
    <t>В сфере жилищно-коммунального хозяйства</t>
  </si>
  <si>
    <t>2.1.</t>
  </si>
  <si>
    <t>Благоустройство территорий, детский и спортивных площадок на территории Арсеньевского городского округа</t>
  </si>
  <si>
    <t>Обеспечение земельных участков, предоставленных на бесплатной основе гражданам, имеющим трех и более детей, инженерной инфраструктурой</t>
  </si>
  <si>
    <t>6.1.</t>
  </si>
  <si>
    <t>Инициативное бюджетирование по направлению "Твой проект"</t>
  </si>
  <si>
    <t>В сфере дорожного хозяйства</t>
  </si>
  <si>
    <t>4.1.</t>
  </si>
  <si>
    <t>Капитальный ремонт и ремонт автомобильных дорог общего пользования за счет средств дорожного фонда Приморского края</t>
  </si>
  <si>
    <t>4.2.</t>
  </si>
  <si>
    <t>Ремонт проездов и придомовых территорий на территории Арсеньевского городского округа за счет средств дорожного фонда Приморского края</t>
  </si>
  <si>
    <t>…</t>
  </si>
  <si>
    <t>В сфере культуры</t>
  </si>
  <si>
    <t>Благоустройство территоррии, прилегающей к ДК "Прогресс" (включая устройствор фонтана)</t>
  </si>
  <si>
    <t>Капитальный ремонт фасада и крыльца здания ДК "Прогресс"</t>
  </si>
  <si>
    <t>В сфере туризма</t>
  </si>
  <si>
    <t>Благоустройство территории, прилегающей к местам туристского показа</t>
  </si>
  <si>
    <t>Заключен договор № 22 от 01.03.2022 года с ИП Морденко Р.И.на сумму 305 730,00 рублей по выполнению работ по сборке и оборудованию модуля (конструкцию из сэндвич панелей).Акт выполненных работ подписан 27.04.2022. Оплата по п/п № 252 от 28.04.2022г.в сумме 305 730,00. Исполнен. Заключен договор № 03/03-п от 31.03.2022г.с ИП Пустовит С.В.на выполнение работ по устройству основания для установки модуля на 35 538,47 руб.Акт выполненных работ № 12 от 15.04.2022г., оплачен по п/п № 242 от 25.04.2022г.Исполнен.</t>
  </si>
  <si>
    <t>Проведена акция "10 000,00 шагов".Изготовлена сувенирная продукция для участников, заключены договоры с ИП Цапурда О.И. б/н от 21.03.2022г., б/н от 31.03.2022г., с ИП Гаврилов И.В. б/н от 17.03.2022г. на сумму 25 000 рублей</t>
  </si>
  <si>
    <t>Устройство праздничного освещения в центре города на Комсомольской площади и по ул. Калининская</t>
  </si>
  <si>
    <t>2.3</t>
  </si>
  <si>
    <t>5.1</t>
  </si>
  <si>
    <t>5.2</t>
  </si>
  <si>
    <t>5.3</t>
  </si>
  <si>
    <t>6.1</t>
  </si>
  <si>
    <t>Заключен МК и доп.соглашение на общую сумму 45,02 млн руб. на ремонт 12-ти дорог (по улицам: Лесная, Заводская, Островского, Октябрьская, 1-ая Таежная, Ленинская, Суличевского, Калининская, Жуковского, Новикова, 9 Мая, Камышовая, проезд Гостиный, протяженностью 12,01 км, площадью 48060 кв.м. ). Начало работ 10.04.2022г. Срок окончания работ 01.08.2022г. Процент выполнения работ - 100 %. Оплачено 45,02 млн. руб. (100 %).
На оставшуюся сумму экономии 6,524 млн руб 04.04.2022г проведен аукцион.  Заключен МК 15.04.2022г., на ремонт дорог по улицам Пограничная и О.Кошевого (протяженностью 0,69 км, общей площадью 4240 кв.м.) Срок выполнения работ 15.04.2022 — 01.07.2022. Проведен ремонт по ул. Пограничная и Олега Кошевого. Процент выполнения работ - 100 %. Процент оплаты - 100 %</t>
  </si>
  <si>
    <t>Заключен МК и доп.соглашение на общую сумму 13,36 млн.руб на ремонт 16-ти проездов и дворовых территорий (проезды по улицам Жуковского, Октябрьская, Ломоносова, Щербакова, площадью 14450 кв.м). Начало работ 25.05.2022. Срок окончания работ 01.08.2022.  Выполнены работы на всех проездах и дворовых территориях по адресам: Октябрьская,№№ 16-18, 28а,30а,80,82,88,92,94,96, Ломоносова,№№ 24,70,80,82,84,  проезд к мКД № 50 по ул. Щербакова,проезд к МКД № 19/2 по ул. Октябрьская, проезд к МКД № 11 по ул. Жуковского. Процент выполнения работ 100%. процент оплаты 100%
 На оставшуюся сумму экономии 2,1 млн.руб проведен аукцион. Заключен МК 15.04.2022 на ремонт проездов (по улицам Пограничная, Садовая, 25 лет Арсеньева общей площадью 2039 кв.м).Оплачен первый этап полностью, оплачен аванс от второго этапа и местная доля по счету на окончательный расчет по второму этапу. Срок выполнения работ 01.06.2022 - 01.07.2022. Работы выполнены и оплачены в полном объеме.</t>
  </si>
  <si>
    <t>Аукцион проведен  15.02.2022 года,   контракт заключен 28.02.2022 с ООО "ГАРАНТ ДВ СТРОЙ" на сумму 4,2504088 млн. руб., также заключен договор на осуществление строительного контроля с ООО "СМАРТПРОЕКТ" на сумму 0,08433018 млн.Начало работ - 01.06.2022 г. (в связи с учебным процессом), срок окончания работ 20.07.2022. Работа выполнена в полном объеме в сроки, установленные контрактом,  работы приняты. Произведена оплата в полном объеме.</t>
  </si>
  <si>
    <t xml:space="preserve">  Заключен договор № 23 от 01.03.2022 с ИП Морденко Р.И. на сумму 450 000,00 рублей на поставку модуля для размещения проката спортивного инвентаря с раздевалкой, по товарной накладной № 18 от 29.03.2022г., модуль приобретен.Оплата по п/п № 154  от 30.03.2022г .из средств местного бюджета 13 500,00, оплата из краевых средств по п/п № 220 от 18.04.2022г. на сумму 436 500,00. Исполнен. Заключен договор № 024/22 от 28.02.2022 с ООО ДВЭЦ "АТЛАНТ"на сумму 200 000,00 рублей на поставку спортивного оборудования (коньки). Инвентарь получен 11 мая 2022г.по товарной накладной №УТ-19 от 15.03.2022г. Оплата из средств местного бюджета 6000,01 руб. по п/п № 306 от 17.05.2022г.,  из средств краевого бюджета по п/п №355 от 27.05.2022г. в сумме 193 999,99. Исполнен.</t>
  </si>
  <si>
    <t xml:space="preserve">.Заключено 9 МК и 8 дополнительных соглашения на общую сумму 17,40 млн руб. на благоустройство 9-ти дворовых территорий (проспект Горького 17А, Ленинская 27, Островского 6, Садовая 21, Октябрьская 84, Октябрьская 59А и 59Б, Октябрьская 98/1, Жуковского 45, Ломоносова 48). Работы ведутся с 01.04.2022 на 6 территориях. Срок окончания работ 31.07.2022. Работы выполнены на 100%. 
В полном объеме оплачены работы по благоустройству территорий.
</t>
  </si>
  <si>
    <t xml:space="preserve">Заключено 2 МК на сумму 10 956 362,83 руб., в т.ч. на технологическое присоединение 27 земельных участков к электрическим сетям (Договор от  25.01.2022 № 4 с АО «Арсеньевэлектросервис») на сумму 7 937 928,72 руб. и на технологическое присоединение 18 земельных участков к объектам водоснабжения (Договор  от 27.01.2022  № 01 с ООО «Кристалл») на сумму 3 018 434,11 руб. Работы выполнены в полном объеме, оплата составила 100%.
</t>
  </si>
  <si>
    <r>
      <rPr>
        <b/>
        <sz val="14"/>
        <rFont val="Times New Roman"/>
        <family val="1"/>
        <charset val="204"/>
      </rPr>
      <t>Парк "Аскольд"</t>
    </r>
    <r>
      <rPr>
        <sz val="14"/>
        <rFont val="Times New Roman"/>
        <family val="1"/>
        <charset val="204"/>
      </rPr>
      <t xml:space="preserve">
На 2022 год заключено 2 МК:
 1. МК от 15.12.2021 № 0120300004421000113_88114 на выполнение работ по благоустройству общественной территории парк «Аскольд» на территории Арсеньевского городского округа (этап 2022 г.). Общая стоимость работ составляет 18,07371571 млн. руб. (Сумма контракта увеличилась с учетом заключения дополнительного соглашения от 22.02.2022 №1 на сумму 563 668,78 руб. Сумма контракта до заключения дополнительного соглашения составляла 17,51004693 млн. руб.), подрядчик ООО "Строительная компания №1", срок выполнения работ с 01.04.2022 по 15.09.2022.
Виды работ: Покрытие автопарковок и пешеходных дорожек, установка оборудования детских площадок и спортивного оборудования для инвалидов-колясочников, установка урн, скамей.  
Текущая ситуация: Выполнение 100%
 Заключено дополнительное соглашение от 22.02.2022 № 1 на сумму 0,56366878 руб. в рамках увеличения объема работ не более чем на 10 %, в связи с необходимостью предусмотреть дополнительный объем щебня, необходимый для расклинцовки и устройства подстилающих и выравнивающих слоев оснований под песок для пешеходных дорожек и под асфальт для парковки.
19.05.2022 заключено дополнительное соглашение №2 на дополнительный объем работ.
20.05.2022 заключено дополнительное соглашение №3 на предусмотрение авансирования в размере 30 %.
26.08.2022 заключено дополнительное соглашение №4 на предусмортение дополнительного объема работ и продлении срока выполнения работ.
Кассовое исполнение: 18,07371571 млн руб.
2. МК от 28.02.2022 № 0120300004422000010_88114 на благоустройство общественной территории парк «Аскольд» на территории Арсеньевского городского округа (этап 2022 г.), продолжение 1. Общая стоимость работ составляет 6,97004520 млн. руб., подрядчик ООО "Фриз БК", срок выполнения работ с 01.05.2022 по 30.09.2022 (сроки контракта увеличились в связи с заключением дополнительного соглашения).
Виды работ: Монтаж малых архитектурных форм (карусель, детский городок, игровой комплекс, качели) и устройство покрытий бесшовных. 
Текущая ситуация: Выполнение 100 %
31.05.2022 заключено дополнительное соглашение №1 об изменение существенных условий контракта, в части сроков выполнения работ, предусмотренне авансирования 30%, изменения описания закупки
Кассовое исполнение:  6,97004520 млн. руб.
</t>
    </r>
    <r>
      <rPr>
        <b/>
        <sz val="14"/>
        <rFont val="Times New Roman"/>
        <family val="1"/>
        <charset val="204"/>
      </rPr>
      <t>"Детский городок "Радость"</t>
    </r>
    <r>
      <rPr>
        <sz val="14"/>
        <rFont val="Times New Roman"/>
        <family val="1"/>
        <charset val="204"/>
      </rPr>
      <t xml:space="preserve">
На 2022 год заключено 2 МК:
1. МК от 06.12.2021 № 0120300004421000111_88114 на выполнение работ по благоустройству общественной территории «Сквер «Детский городок «Радость» (Устройство площадок № 4 и № 5). Общая стоимость работ составляет 3, 596 35446 млн. руб., подрядчик ИП Пустовит Сергей Владимирович, срок выполнения работ с 01.04.2022 по 31.08.2022.
Виды работ: Демонтаж, удаление деревьев. Вертикальная планировка, подготовка оснований скейт-парка и памп-трека. 
Текущая ситуация: Выполнение 100%. 
Кассовое исполнение: 3, 59635446 млн. руб.,
2. МК от 10.01.2022 № 0120300004421000122_88114 на поставку товара с установкой (скейт-парка и памп-трека) для благоустройства общественной территории «Сквер «Детский городок «Радость». Общая стоимость работ составляет 3,94601026 млн. руб., подрядчик ИП Стерехов Константин Анатольевич, срок выполнения работ: поставка оборудования до 30.06.2022; монтаж и установка оборудования с 01.07.2022 по 30.07.2022.
Виды работ: Поставка и устройство оборудования скейт-парка и памп-трека. 
Текущая ситуация: Выполнение работ 100 %  
Кассовое исполнение: 3,94601026 млн. руб
</t>
    </r>
  </si>
  <si>
    <t>1. МК от 21.03.2022 № 0120300004422000022_88114 на сумму 
126,32737565 млн. руб. на выполнение работ по благоустройству видовой площадки имени В.К. Арсеньева и Дерсу Узала на территории Арсеньевского городского округа.
Подрядная организация АО «Генподрядчик», срок выполнения работ с 21.03.2022 по 15.08.2022.
Виды работ: демонтажные работы, благоустройство, озеленение, наружное электроосвещение, установка МАФ и павильона-кафе. 
Выполнение работ 100 %.
Кассовое исполнение - 128,17942463 млн.руб.
15.04.2022 заключено дополнительное соглашение №1, где исключены этапы.
12.08.2022 заключено дополнительное соглашение №2, в котором цена контракта снижена до 116,14111983 млн.руб.
12.08.2022 заключено дополнительное соглашение №3, в котором цена контракта возросла до 128,17942463 млн.руб., также продлили срок до 30.08.2022
2. МК от  15.04.2022 № 0120300004422000031_88114 на сумму 0,88657537 млн. руб.
на оказание услуг по осуществлению строительного контроля за выполнением работ на объекте: «Благоустройство видовой площадки имени В.К. Арсеньева и Дерсу Узала» на территории Арсеньевского городского округа. Подрядная организация "КОНКРИТ ДЖАНГЛ АРХИТЕКТУРА", срок выполнения работ с 15.04.2022 по 15.09.2022.
Вид услуги: Осуществление контроля качества выполняемых Подрядчиком работ по благоустройству Объекта условиям Контракта, в том числе: контроль соответствия выполняемых работ по благоустройству Объекта рабочей документации, концепции благоустройства.
Кассовое исполнение -  0,88657537 млн. руб.</t>
  </si>
  <si>
    <r>
      <t xml:space="preserve">МК от 05.04.2022 № 0320300109322000001_180207 на сумму 82,16886510 млн. руб. на выполнение работ по благоустройству территории, прилегающей к ДК «Прогресс» 
(включая устройство фонтана) на территории Арсеньевского городского округа . Подрядная организация "Строительная компания № 1". Срок исполнения контракта 05.04.2022-15.08.2022.
</t>
    </r>
    <r>
      <rPr>
        <b/>
        <sz val="15"/>
        <color rgb="FF000000"/>
        <rFont val="Times New Roman"/>
        <family val="1"/>
        <charset val="204"/>
      </rPr>
      <t xml:space="preserve">Виды работ: </t>
    </r>
    <r>
      <rPr>
        <sz val="15"/>
        <color rgb="FF000000"/>
        <rFont val="Times New Roman"/>
        <family val="1"/>
        <charset val="204"/>
      </rPr>
      <t xml:space="preserve">демонтажные работы, благоустройство, озеленение, водоотведение, наружное электроосвещение, установка МАФ, устройство фонтана.
</t>
    </r>
    <r>
      <rPr>
        <b/>
        <sz val="15"/>
        <color rgb="FF000000"/>
        <rFont val="Times New Roman"/>
        <family val="1"/>
        <charset val="204"/>
      </rPr>
      <t>Выполнение работ 100 %.</t>
    </r>
    <r>
      <rPr>
        <sz val="15"/>
        <color rgb="FF000000"/>
        <rFont val="Times New Roman"/>
        <family val="1"/>
        <charset val="204"/>
      </rPr>
      <t xml:space="preserve">
13.05.2022 заключено дополнительное соглашение № 1, в котором исключены этапы исполнения контрактов
06.06.2022 заключено дополнительное соглашение № 2 на предусмотрение авансирования в размере 10 %.
12.08.2022 заключено дополнительное соглашение № 3, согласно которого срок выполнения работ продлен до 01.09.2022.
15.08.2022 заключено дополнительное соглашение № 4, согласно которого источники финансирования разделены на федеральный бюджет и бюджет Арсеньевского городского округа.
16.08.2022 заключено дополнительное соглашение № 5, согласно которого цена контракта возросла до 86,951180 млн.руб.
30.08.2022 заключено дополнительное соглашение № 6, согласно которого срок выполнения работ продлен до 10.09.2022.
06.10.2022 заключен МК на выполнение работ по посеву газона на сумму 0,00003213 млн.руб.
</t>
    </r>
    <r>
      <rPr>
        <b/>
        <sz val="15"/>
        <color rgb="FF000000"/>
        <rFont val="Times New Roman"/>
        <family val="1"/>
        <charset val="204"/>
      </rPr>
      <t>Кассовое исполнение:</t>
    </r>
    <r>
      <rPr>
        <sz val="15"/>
        <color rgb="FF000000"/>
        <rFont val="Times New Roman"/>
        <family val="1"/>
        <charset val="204"/>
      </rPr>
      <t xml:space="preserve"> составляет 86,95121213 млн. руб.
</t>
    </r>
  </si>
  <si>
    <t>Проведено на территории АГО 10 спортивных мероприятий краевого уровня по зимним видам спорта (расходы на наградную атрибутику),три тренировочных сбора для участия в соревнованиях, спортсмены городских школ приняли участие в 39-ти соревнованиях краевого уровня (оплата питания, проживания, проезда, страхование участников), участие в краевых соревнованиях по ГТО, проведено 6 тренировочных сборов для физической подготовки спортсменов,командное первенство г. Арсеньева по велодрайсингу,соревнования среди команд спортивных школ и летних лагерей образовательных учреждений, организованы городские турниры и первенства по видам спорта.Состоялась краевая спартакиада ветеранов спорта на территории Арсеньевского городского округа.</t>
  </si>
  <si>
    <t>06.04.2022 размещено извещение о проведении аукциона на сумму 17,667 млн.руб. Проведен аукцион 14.04.2022г. Заключен контракт на капитальный ремонт фасада и крыльца 25.04.2022 г. на общую сумму 15,641902 млн. руб. Начало работ 26.04.2022 г. Срок выполнения работ 20.08.2022г. Экономия по аукциону составила 2,0248503 млн.руб. Заключено дополнительное соглашение на увеличение суммы контракта, которая составила 17,20609251 млн. рублей, % выполнения работ составил 100 %. Оплата по контракту составила 100% Заключен контракт на услуги по осуществлению строительного контроля на выполнение работ по капитальному ремонту фасада и крыльца здания 28.04.2022г. на общую сумму 356 102,88 рублей. Срок осуществления услуги 28.04.2022  -  28.08.2022 г. Заключено дополнительное соглашение на отзыв экономии по контракту в сумме 101420,48 рублей.</t>
  </si>
  <si>
    <t xml:space="preserve"> Произведена оплата КГУП "Примтеплоэнерго" за потребленную теплоэнергию спортивными школами в январе 2022 года на сумму 296 182,63 рублей. Из краевых средств оплачено 8 798 119,00 руб.: 4 договора ком.услуг в объеме 1 650 571,70 руб., авансовые отчеты по  участиям в краевых, российских соревнованиях на сумму 1 814 392,30 руб., договоры на проживание, транспортные услуги,приобретение спортивного оборудования и инвентаря на сумму 5 333 155,00 руб.</t>
  </si>
  <si>
    <t>1) 05.05.2022 заключенный МК№ 0120300004422000037_88114 с ИП Васечко Я.Ю.88114 на приобретение благоустроенного жилого помещения, находящегося по адресу: ул. Октябрьская, д.19/2, кв.27, общей площадью 23,1 расторгнут по соглашению сторон, обьявлен повторный аукцион, заключен контракт от 12.07.2022 на сумму  1 291 082 руб.. Работы выполнены, оплачены. 
2) 11.04.2022 заключен МК № 31 на выполнение работ по сносу многоквартирных домов на территории Арсеньевского городского округа (ул.Вокзальная,  3а; ул. Суличевского, 12) на сумму 526800,00. Работы выполнены, оплачены</t>
  </si>
  <si>
    <r>
      <t xml:space="preserve">профинанси-ровано (кассовый расход) /исполнение 
</t>
    </r>
    <r>
      <rPr>
        <b/>
        <sz val="18"/>
        <color rgb="FF0070C0"/>
        <rFont val="Times New Roman"/>
        <family val="1"/>
        <charset val="204"/>
      </rPr>
      <t>01.01</t>
    </r>
    <r>
      <rPr>
        <b/>
        <sz val="20"/>
        <color rgb="FF2E75B6"/>
        <rFont val="Times New Roman"/>
        <family val="1"/>
        <charset val="204"/>
      </rPr>
      <t>.2023</t>
    </r>
  </si>
  <si>
    <t>Произведена оплата труда за январь инструкторам по спорту на сумму 10 431,92 рублей, страховые взносы в Пенсионный фонд на сумму 1 077,10 руб. Из средств краевой субсидии выплачена заработная плата за январь,февраль, март, апрель, май,июнь, сентябрь, октябрь, ноябрь, декабрь 2022г. в сумме 285 810,29 рублей, перечислены страховые взносы во внебюджетные фонды на сумму 86 314,71 руб.</t>
  </si>
  <si>
    <t xml:space="preserve">
 1. МК от 28.03.2022 № 0120300004422000028_88114 на выполнение работ по устройству скейт-парка на территории сквера, расположенного на пересечении ул. Октябрьской и ул. 9 Мая на территории Арсеньевского городского округа. Общая стоимость работ составляет 2,60968592 руб., подрядчик ИП Воронин Игорь Олегович,  срок выполнения работ с 28.03.2022 по 01.08.2022. Заключено дополнительное соглашение от 14.04.2022 №1 на изменение реквизитов.
20.05.2022 заключено дополнительное соглашение № 2 на увеличение объемов работ. Сумма контракта с учетом дополнительного соглашения составляет 2 870 653,72 руб.Контракт исполнен.</t>
  </si>
  <si>
    <t>Заключен контракт на информационное обеспечение, срок окончания мероприятия 31.12.2022. Контакт исполнен, оплачен.</t>
  </si>
  <si>
    <t xml:space="preserve">
 1. МК от 25.03.2022 № 0120300004422000027_88114 на выполнение работ по благоустройству территории, прилегающей к духовно-просветительскому центру на территории Арсеньевского городского округа. Общая стоимость работ составляет 2, 42424223 руб., подрядчик ООО "Кристалл", срок выполнения работ с 25.03.2022 по 15.08.2022.
Виды работ: Установка дополнительного освещения, строительство тротуаров, обустройство пешеходных переходов, обустройство парковки для автомобилей.
Выполнение работ 100 %. Оплата произведена из средств бюджета городского округа. 
2) 11.04.2022 года состоялся аукцион на строительство ливневой канализации и благоустройство территории в МДОБУ ЦРР - д/с №24 "Улыбка",  26.04.2022 г. заключен контракт с ИП Сауленко Е.А. на сумму 3,013024 млн.рублей, работы завершены, оплата произведена в полном объеме.  
3) Аукцион на благоустройство пришкольной территории МОБУ СОШ № 4 состоялся 09.03.2022 года, 23.03.2022 года заключен муниципальный контракт на сумму 2,53025723 млн. рублей с ИП Слинченко С.А., работы завершены,  приняты и, оплачены в полном объеме.</t>
  </si>
  <si>
    <t>Оказана поддержка 70 специалистам на сумму 8,493 млн.рублей, в том числе: единовременная выплата молодым специалистам на сумму 3,528 млн. рублей (14 чел.), ежемесячное пособие молодым специалистам 3,911 млн. рублей (46 чел.), компенсация за наем жилья - 0,357млн. рублей (9 чел.), выплата за наставничество - 0,697 млн. рублей (24 чел.)</t>
  </si>
  <si>
    <r>
      <t xml:space="preserve">
МК от 28.06.2022 № 0120300004422000040_88114 на выполнение работ по устройству праздничного освещения в центре города на Комсомольской площади и по ул. Калининская на территории 
Арсеньевского городского округа. Общая стоимость работ составляет 43, 070 92560, подрядчик ООО "Монолит", срок выполнения работ с 28.06.2022 по 31.10.2022
</t>
    </r>
    <r>
      <rPr>
        <b/>
        <sz val="15"/>
        <color rgb="FF000000"/>
        <rFont val="Times New Roman"/>
        <family val="1"/>
        <charset val="204"/>
      </rPr>
      <t xml:space="preserve">Виды работ: </t>
    </r>
    <r>
      <rPr>
        <sz val="15"/>
        <color rgb="FF000000"/>
        <rFont val="Times New Roman"/>
        <family val="1"/>
        <charset val="204"/>
      </rPr>
      <t xml:space="preserve">демонтажные работы на Комсомольской площади, устройство траншеи, прокладка кабеля, установка уличных фонарей, установка арт-объектов, устройство видеонаблюдения.
12.08.2022 заключено дополнительное соглашение № 1, согласно которого источники финансирования разделены на федеральный бюджет и бюджет Арсеньевского городского округа.
19.08.2022 заключено дополнительное соглашение № 2, согласно которого доля федерального бюджета уменьшена на 16,34 руб., а бюджет Арсеньевского городского округа - увеличен на 16,34 руб.
02.09.2022 заключено дополнительное соглашение № 3 об изменении приложений № 2 и № 3 к МК.
15.09.2022 заключено дополнительное соглашение № 4 об изменении приложения № 3 к МК.
16.09.2022 заключено дополнительное соглашение № 5 об изменении приложения № 2 к МК.
</t>
    </r>
    <r>
      <rPr>
        <b/>
        <sz val="15"/>
        <color rgb="FF000000"/>
        <rFont val="Times New Roman"/>
        <family val="1"/>
        <charset val="204"/>
      </rPr>
      <t>Выполнение работ: 1. ул. Калининская:</t>
    </r>
    <r>
      <rPr>
        <sz val="15"/>
        <color rgb="FF000000"/>
        <rFont val="Times New Roman"/>
        <family val="1"/>
        <charset val="204"/>
      </rPr>
      <t xml:space="preserve"> 95%  установка уличных фонарей, опор освещения, иллюминация - 100% (47 из 47 шт.); устройство перетяжек (1 шт. из 4 шт.) - 25%,  прокладка кабеля -  100%; закупка и поставка материалов - 100% 
2. </t>
    </r>
    <r>
      <rPr>
        <b/>
        <sz val="15"/>
        <color rgb="FF000000"/>
        <rFont val="Times New Roman"/>
        <family val="1"/>
        <charset val="204"/>
      </rPr>
      <t>Комсомольская площадь:</t>
    </r>
    <r>
      <rPr>
        <sz val="15"/>
        <color rgb="FF000000"/>
        <rFont val="Times New Roman"/>
        <family val="1"/>
        <charset val="204"/>
      </rPr>
      <t xml:space="preserve"> 100 % (Демонтажные работы - 100 %, восстановление покрытия - 100 %, устройство траншеи - 100%,  прокладка кабеля - 100 %, установка уличных фонарей и Арт-объектов  - 90 %, монтаж закладных деталей и установка опор освещения (заклад. дет. - 57 шт. из 57 шт., опоры освещения - 57 шт. из 57 шт.) - 100 %, видеонаблюдение - 100 %, закупка и поставка материалов - 100 %.
</t>
    </r>
    <r>
      <rPr>
        <b/>
        <sz val="15"/>
        <color rgb="FF000000"/>
        <rFont val="Times New Roman"/>
        <family val="1"/>
        <charset val="204"/>
      </rPr>
      <t>Кассовое исполнение</t>
    </r>
    <r>
      <rPr>
        <sz val="15"/>
        <color rgb="FF000000"/>
        <rFont val="Times New Roman"/>
        <family val="1"/>
        <charset val="204"/>
      </rPr>
      <t xml:space="preserve">: составляет 43,0709256 млн. руб.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</si>
</sst>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 _₽_-;_-@_-"/>
    <numFmt numFmtId="165" formatCode="d/m/yy;@"/>
    <numFmt numFmtId="166" formatCode="#,##0.0"/>
    <numFmt numFmtId="167" formatCode="#,##0.000"/>
    <numFmt numFmtId="168" formatCode="0.000"/>
    <numFmt numFmtId="169" formatCode="_-* #,##0.00\ _₽_-;\-* #,##0.00\ _₽_-;_-* &quot;-&quot;??\ _₽_-;_-@_-"/>
  </numFmts>
  <fonts count="31" x14ac:knownFonts="1">
    <font>
      <sz val="11"/>
      <color rgb="FF000000"/>
      <name val="Calibri"/>
      <family val="2"/>
      <charset val="204"/>
    </font>
    <font>
      <sz val="16"/>
      <color rgb="FF000000"/>
      <name val="Times New Roman"/>
      <family val="1"/>
      <charset val="204"/>
    </font>
    <font>
      <b/>
      <sz val="16"/>
      <color rgb="FF000000"/>
      <name val="Times New Roman"/>
      <family val="1"/>
      <charset val="204"/>
    </font>
    <font>
      <b/>
      <sz val="16"/>
      <name val="Times New Roman"/>
      <family val="1"/>
      <charset val="204"/>
    </font>
    <font>
      <i/>
      <u/>
      <sz val="24"/>
      <name val="Times New Roman"/>
      <family val="1"/>
      <charset val="204"/>
    </font>
    <font>
      <b/>
      <sz val="22"/>
      <name val="Times New Roman"/>
      <family val="1"/>
      <charset val="204"/>
    </font>
    <font>
      <sz val="15"/>
      <name val="Times New Roman"/>
      <family val="1"/>
      <charset val="204"/>
    </font>
    <font>
      <b/>
      <sz val="15"/>
      <name val="Times New Roman"/>
      <family val="1"/>
      <charset val="204"/>
    </font>
    <font>
      <b/>
      <sz val="15"/>
      <color rgb="FF000000"/>
      <name val="Times New Roman"/>
      <family val="1"/>
      <charset val="204"/>
    </font>
    <font>
      <b/>
      <sz val="18"/>
      <name val="Times New Roman"/>
      <family val="1"/>
      <charset val="204"/>
    </font>
    <font>
      <b/>
      <sz val="18"/>
      <color rgb="FF000000"/>
      <name val="Times New Roman"/>
      <family val="1"/>
      <charset val="204"/>
    </font>
    <font>
      <b/>
      <sz val="20"/>
      <color rgb="FF000000"/>
      <name val="Times New Roman"/>
      <family val="1"/>
      <charset val="204"/>
    </font>
    <font>
      <b/>
      <sz val="11"/>
      <color rgb="FF000000"/>
      <name val="Calibri"/>
      <family val="2"/>
      <charset val="204"/>
    </font>
    <font>
      <sz val="20"/>
      <color rgb="FF000000"/>
      <name val="Times New Roman"/>
      <family val="1"/>
      <charset val="204"/>
    </font>
    <font>
      <i/>
      <sz val="15"/>
      <name val="Times New Roman"/>
      <family val="1"/>
      <charset val="204"/>
    </font>
    <font>
      <b/>
      <i/>
      <sz val="15"/>
      <color rgb="FF0070C0"/>
      <name val="Times New Roman"/>
      <family val="1"/>
      <charset val="204"/>
    </font>
    <font>
      <sz val="15"/>
      <color rgb="FF000000"/>
      <name val="Times New Roman"/>
      <family val="1"/>
      <charset val="204"/>
    </font>
    <font>
      <sz val="18"/>
      <name val="Times New Roman"/>
      <family val="1"/>
      <charset val="204"/>
    </font>
    <font>
      <b/>
      <i/>
      <sz val="15"/>
      <name val="Times New Roman"/>
      <family val="1"/>
      <charset val="204"/>
    </font>
    <font>
      <b/>
      <sz val="14"/>
      <name val="Times New Roman"/>
      <family val="1"/>
      <charset val="204"/>
    </font>
    <font>
      <sz val="14"/>
      <name val="Times New Roman"/>
      <family val="1"/>
      <charset val="204"/>
    </font>
    <font>
      <b/>
      <sz val="20"/>
      <name val="Times New Roman"/>
      <family val="1"/>
      <charset val="204"/>
    </font>
    <font>
      <sz val="16"/>
      <name val="Times New Roman"/>
      <family val="1"/>
      <charset val="204"/>
    </font>
    <font>
      <sz val="14"/>
      <color rgb="FFCE181E"/>
      <name val="Times New Roman"/>
      <family val="1"/>
      <charset val="204"/>
    </font>
    <font>
      <sz val="15"/>
      <color rgb="FF000000"/>
      <name val="Calibri"/>
      <family val="2"/>
      <charset val="204"/>
    </font>
    <font>
      <sz val="22"/>
      <color rgb="FF000000"/>
      <name val="Calibri"/>
      <family val="2"/>
      <charset val="204"/>
    </font>
    <font>
      <sz val="11"/>
      <color rgb="FF000000"/>
      <name val="Calibri"/>
      <family val="2"/>
      <charset val="204"/>
    </font>
    <font>
      <sz val="10"/>
      <color rgb="FF000000"/>
      <name val="Times New Roman"/>
      <family val="1"/>
      <charset val="204"/>
    </font>
    <font>
      <sz val="14"/>
      <color rgb="FF000000"/>
      <name val="Calibri"/>
      <family val="2"/>
      <charset val="204"/>
    </font>
    <font>
      <b/>
      <sz val="18"/>
      <color rgb="FF0070C0"/>
      <name val="Times New Roman"/>
      <family val="1"/>
      <charset val="204"/>
    </font>
    <font>
      <b/>
      <sz val="20"/>
      <color rgb="FF2E75B6"/>
      <name val="Times New Roman"/>
      <family val="1"/>
      <charset val="204"/>
    </font>
  </fonts>
  <fills count="13">
    <fill>
      <patternFill patternType="none"/>
    </fill>
    <fill>
      <patternFill patternType="gray125"/>
    </fill>
    <fill>
      <patternFill patternType="solid">
        <fgColor rgb="FFFFFF00"/>
        <bgColor rgb="FFFFD966"/>
      </patternFill>
    </fill>
    <fill>
      <patternFill patternType="solid">
        <fgColor rgb="FFFFE699"/>
        <bgColor rgb="FFFFFF99"/>
      </patternFill>
    </fill>
    <fill>
      <patternFill patternType="solid">
        <fgColor rgb="FFFFF2CC"/>
        <bgColor rgb="FFFBE5D6"/>
      </patternFill>
    </fill>
    <fill>
      <patternFill patternType="solid">
        <fgColor rgb="FFE3D5FF"/>
        <bgColor rgb="FFDAE3F3"/>
      </patternFill>
    </fill>
    <fill>
      <patternFill patternType="solid">
        <fgColor rgb="FFFFFF99"/>
        <bgColor rgb="FFFFE699"/>
      </patternFill>
    </fill>
    <fill>
      <patternFill patternType="solid">
        <fgColor rgb="FFFFD966"/>
        <bgColor rgb="FFFFE699"/>
      </patternFill>
    </fill>
    <fill>
      <patternFill patternType="solid">
        <fgColor rgb="FFC5E0B4"/>
        <bgColor rgb="FFD9D9D9"/>
      </patternFill>
    </fill>
    <fill>
      <patternFill patternType="solid">
        <fgColor rgb="FFF8CBAD"/>
        <bgColor rgb="FFFFCCCC"/>
      </patternFill>
    </fill>
    <fill>
      <patternFill patternType="solid">
        <fgColor rgb="FFFFFFFF"/>
        <bgColor rgb="FFFFF2CC"/>
      </patternFill>
    </fill>
    <fill>
      <patternFill patternType="solid">
        <fgColor rgb="FFFFCCCC"/>
        <bgColor rgb="FFF8CBAD"/>
      </patternFill>
    </fill>
    <fill>
      <patternFill patternType="solid">
        <fgColor rgb="FFFFCCCC"/>
        <bgColor indexed="64"/>
      </patternFill>
    </fill>
  </fills>
  <borders count="35">
    <border>
      <left/>
      <right/>
      <top/>
      <bottom/>
      <diagonal/>
    </border>
    <border>
      <left/>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4">
    <xf numFmtId="0" fontId="0" fillId="0" borderId="0"/>
    <xf numFmtId="0" fontId="26" fillId="0" borderId="0"/>
    <xf numFmtId="164" fontId="26" fillId="0" borderId="0" applyBorder="0" applyProtection="0"/>
    <xf numFmtId="169" fontId="27" fillId="0" borderId="0" applyFont="0" applyFill="0" applyBorder="0" applyAlignment="0" applyProtection="0"/>
  </cellStyleXfs>
  <cellXfs count="174">
    <xf numFmtId="0" fontId="0" fillId="0" borderId="0" xfId="0"/>
    <xf numFmtId="0" fontId="1" fillId="0" borderId="0" xfId="0" applyFont="1" applyAlignment="1">
      <alignment horizontal="center" vertical="center"/>
    </xf>
    <xf numFmtId="0" fontId="1" fillId="0" borderId="0" xfId="0" applyFont="1"/>
    <xf numFmtId="165" fontId="1" fillId="0" borderId="0" xfId="0" applyNumberFormat="1" applyFont="1"/>
    <xf numFmtId="0" fontId="2" fillId="2" borderId="0" xfId="0" applyFont="1" applyFill="1" applyAlignment="1">
      <alignment horizontal="right" vertical="center"/>
    </xf>
    <xf numFmtId="1" fontId="6" fillId="0" borderId="2" xfId="0" applyNumberFormat="1" applyFont="1" applyBorder="1" applyAlignment="1">
      <alignment horizontal="center" vertical="center" wrapText="1"/>
    </xf>
    <xf numFmtId="1" fontId="6" fillId="0" borderId="3" xfId="0" applyNumberFormat="1" applyFont="1" applyBorder="1" applyAlignment="1">
      <alignment horizontal="center" vertical="center"/>
    </xf>
    <xf numFmtId="1" fontId="9" fillId="3" borderId="3" xfId="0" applyNumberFormat="1" applyFont="1" applyFill="1" applyBorder="1" applyAlignment="1">
      <alignment horizontal="center" vertical="center"/>
    </xf>
    <xf numFmtId="1" fontId="6" fillId="0" borderId="5" xfId="0" applyNumberFormat="1" applyFont="1" applyBorder="1" applyAlignment="1">
      <alignment horizontal="center" vertical="top" wrapText="1"/>
    </xf>
    <xf numFmtId="1" fontId="6" fillId="4" borderId="6" xfId="0" applyNumberFormat="1" applyFont="1" applyFill="1" applyBorder="1" applyAlignment="1">
      <alignment horizontal="center" vertical="top" wrapText="1"/>
    </xf>
    <xf numFmtId="1" fontId="7" fillId="4" borderId="6" xfId="0" applyNumberFormat="1" applyFont="1" applyFill="1" applyBorder="1" applyAlignment="1">
      <alignment horizontal="center" vertical="top" wrapText="1"/>
    </xf>
    <xf numFmtId="166" fontId="11" fillId="5" borderId="8" xfId="0" applyNumberFormat="1" applyFont="1" applyFill="1" applyBorder="1" applyAlignment="1">
      <alignment horizontal="center" vertical="center"/>
    </xf>
    <xf numFmtId="4" fontId="11" fillId="5" borderId="8" xfId="0" applyNumberFormat="1" applyFont="1" applyFill="1" applyBorder="1" applyAlignment="1">
      <alignment horizontal="center" vertical="center"/>
    </xf>
    <xf numFmtId="167" fontId="11" fillId="5" borderId="8" xfId="0" applyNumberFormat="1" applyFont="1" applyFill="1" applyBorder="1" applyAlignment="1">
      <alignment horizontal="center" vertical="center"/>
    </xf>
    <xf numFmtId="0" fontId="12" fillId="0" borderId="0" xfId="0" applyFont="1"/>
    <xf numFmtId="166" fontId="13" fillId="5" borderId="7" xfId="0" applyNumberFormat="1" applyFont="1" applyFill="1" applyBorder="1" applyAlignment="1">
      <alignment horizontal="center" vertical="center"/>
    </xf>
    <xf numFmtId="4" fontId="13" fillId="5" borderId="7" xfId="0" applyNumberFormat="1" applyFont="1" applyFill="1" applyBorder="1" applyAlignment="1">
      <alignment horizontal="center" vertical="center"/>
    </xf>
    <xf numFmtId="167" fontId="13" fillId="5" borderId="7" xfId="0" applyNumberFormat="1" applyFont="1" applyFill="1" applyBorder="1" applyAlignment="1">
      <alignment horizontal="center" vertical="center"/>
    </xf>
    <xf numFmtId="166" fontId="13" fillId="5" borderId="12" xfId="0" applyNumberFormat="1" applyFont="1" applyFill="1" applyBorder="1" applyAlignment="1">
      <alignment horizontal="center" vertical="center"/>
    </xf>
    <xf numFmtId="4" fontId="13" fillId="5" borderId="12" xfId="0" applyNumberFormat="1" applyFont="1" applyFill="1" applyBorder="1" applyAlignment="1">
      <alignment horizontal="center" vertical="center"/>
    </xf>
    <xf numFmtId="167" fontId="13" fillId="5" borderId="12" xfId="0" applyNumberFormat="1" applyFont="1" applyFill="1" applyBorder="1" applyAlignment="1">
      <alignment horizontal="center" vertical="center"/>
    </xf>
    <xf numFmtId="49" fontId="7" fillId="0" borderId="15" xfId="0" applyNumberFormat="1" applyFont="1" applyBorder="1" applyAlignment="1">
      <alignment horizontal="center" vertical="center"/>
    </xf>
    <xf numFmtId="0" fontId="10" fillId="0" borderId="0" xfId="0" applyFont="1" applyBorder="1" applyAlignment="1">
      <alignment horizontal="center" vertical="center" wrapText="1"/>
    </xf>
    <xf numFmtId="0" fontId="8" fillId="0" borderId="0" xfId="0" applyFont="1" applyBorder="1" applyAlignment="1">
      <alignment horizontal="center" vertical="center" wrapText="1"/>
    </xf>
    <xf numFmtId="2" fontId="7" fillId="0" borderId="0" xfId="0" applyNumberFormat="1" applyFont="1" applyBorder="1" applyAlignment="1">
      <alignment horizontal="center" vertical="center" wrapText="1"/>
    </xf>
    <xf numFmtId="166" fontId="8" fillId="6" borderId="18" xfId="0" applyNumberFormat="1" applyFont="1" applyFill="1" applyBorder="1" applyAlignment="1">
      <alignment horizontal="center" vertical="center"/>
    </xf>
    <xf numFmtId="2" fontId="9" fillId="6" borderId="8" xfId="0" applyNumberFormat="1" applyFont="1" applyFill="1" applyBorder="1" applyAlignment="1">
      <alignment horizontal="center" vertical="center" wrapText="1"/>
    </xf>
    <xf numFmtId="168" fontId="9" fillId="6" borderId="8" xfId="0" applyNumberFormat="1" applyFont="1" applyFill="1" applyBorder="1" applyAlignment="1">
      <alignment horizontal="center" vertical="center" wrapText="1"/>
    </xf>
    <xf numFmtId="0" fontId="16" fillId="6" borderId="7" xfId="0" applyFont="1" applyFill="1" applyBorder="1" applyAlignment="1">
      <alignment horizontal="center" vertical="center" wrapText="1"/>
    </xf>
    <xf numFmtId="2" fontId="17" fillId="6" borderId="12" xfId="0" applyNumberFormat="1" applyFont="1" applyFill="1" applyBorder="1" applyAlignment="1">
      <alignment horizontal="center" vertical="center" wrapText="1"/>
    </xf>
    <xf numFmtId="2" fontId="17" fillId="6" borderId="7" xfId="0" applyNumberFormat="1" applyFont="1" applyFill="1" applyBorder="1" applyAlignment="1">
      <alignment horizontal="center" vertical="center" wrapText="1"/>
    </xf>
    <xf numFmtId="0" fontId="16" fillId="6" borderId="12" xfId="0" applyFont="1" applyFill="1" applyBorder="1" applyAlignment="1">
      <alignment horizontal="center" vertical="center" wrapText="1"/>
    </xf>
    <xf numFmtId="49" fontId="14" fillId="0" borderId="15" xfId="0" applyNumberFormat="1" applyFont="1" applyBorder="1" applyAlignment="1">
      <alignment horizontal="center" vertical="center"/>
    </xf>
    <xf numFmtId="0" fontId="15" fillId="0" borderId="0" xfId="0" applyFont="1" applyBorder="1" applyAlignment="1">
      <alignment horizontal="center" vertical="center" wrapText="1"/>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5" fillId="7" borderId="9" xfId="0" applyFont="1" applyFill="1" applyBorder="1" applyAlignment="1">
      <alignment horizontal="right" vertical="center"/>
    </xf>
    <xf numFmtId="0" fontId="5" fillId="7" borderId="9" xfId="0" applyFont="1" applyFill="1" applyBorder="1" applyAlignment="1">
      <alignment horizontal="left" vertical="center"/>
    </xf>
    <xf numFmtId="0" fontId="3" fillId="7" borderId="9" xfId="0" applyFont="1" applyFill="1" applyBorder="1" applyAlignment="1">
      <alignment horizontal="center" vertical="center"/>
    </xf>
    <xf numFmtId="49" fontId="19" fillId="9" borderId="10" xfId="0" applyNumberFormat="1" applyFont="1" applyFill="1" applyBorder="1" applyAlignment="1">
      <alignment horizontal="center" vertical="center"/>
    </xf>
    <xf numFmtId="0" fontId="7" fillId="9" borderId="21" xfId="0" applyFont="1" applyFill="1" applyBorder="1" applyAlignment="1">
      <alignment horizontal="center" vertical="center" wrapText="1"/>
    </xf>
    <xf numFmtId="0" fontId="0" fillId="0" borderId="0" xfId="0" applyAlignment="1">
      <alignment horizontal="left"/>
    </xf>
    <xf numFmtId="4" fontId="9" fillId="0" borderId="7" xfId="0" applyNumberFormat="1" applyFont="1" applyBorder="1" applyAlignment="1">
      <alignment horizontal="center" vertical="center" wrapText="1"/>
    </xf>
    <xf numFmtId="4" fontId="8" fillId="0" borderId="23" xfId="0" applyNumberFormat="1" applyFont="1" applyBorder="1" applyAlignment="1">
      <alignment horizontal="center" vertical="center"/>
    </xf>
    <xf numFmtId="4" fontId="0" fillId="0" borderId="0" xfId="0" applyNumberFormat="1"/>
    <xf numFmtId="168" fontId="7" fillId="0" borderId="7" xfId="0" applyNumberFormat="1" applyFont="1" applyBorder="1" applyAlignment="1">
      <alignment horizontal="center" vertical="center"/>
    </xf>
    <xf numFmtId="4" fontId="16" fillId="0" borderId="7" xfId="0" applyNumberFormat="1" applyFont="1" applyBorder="1" applyAlignment="1">
      <alignment horizontal="center" vertical="center" wrapText="1"/>
    </xf>
    <xf numFmtId="168" fontId="6" fillId="0" borderId="7" xfId="0" applyNumberFormat="1" applyFont="1" applyBorder="1" applyAlignment="1">
      <alignment horizontal="center" vertical="center"/>
    </xf>
    <xf numFmtId="4" fontId="16" fillId="0" borderId="23" xfId="0" applyNumberFormat="1" applyFont="1" applyBorder="1" applyAlignment="1">
      <alignment horizontal="center" vertical="center" wrapText="1"/>
    </xf>
    <xf numFmtId="165" fontId="1" fillId="0" borderId="0" xfId="0" applyNumberFormat="1" applyFont="1" applyAlignment="1">
      <alignment horizontal="center"/>
    </xf>
    <xf numFmtId="168" fontId="9" fillId="0" borderId="7" xfId="0" applyNumberFormat="1" applyFont="1" applyBorder="1" applyAlignment="1">
      <alignment horizontal="center" vertical="center" wrapText="1"/>
    </xf>
    <xf numFmtId="167" fontId="9" fillId="0" borderId="7" xfId="0" applyNumberFormat="1" applyFont="1" applyBorder="1" applyAlignment="1">
      <alignment horizontal="center" vertical="center" wrapText="1"/>
    </xf>
    <xf numFmtId="167" fontId="6" fillId="0" borderId="7" xfId="0" applyNumberFormat="1" applyFont="1" applyBorder="1" applyAlignment="1">
      <alignment horizontal="center" vertical="center"/>
    </xf>
    <xf numFmtId="0" fontId="3" fillId="11" borderId="23" xfId="0" applyFont="1" applyFill="1" applyBorder="1" applyAlignment="1">
      <alignment horizontal="center" vertical="center" wrapText="1"/>
    </xf>
    <xf numFmtId="166" fontId="8" fillId="11" borderId="7" xfId="0" applyNumberFormat="1" applyFont="1" applyFill="1" applyBorder="1" applyAlignment="1">
      <alignment horizontal="center" vertical="center"/>
    </xf>
    <xf numFmtId="4" fontId="9" fillId="11" borderId="7" xfId="0" applyNumberFormat="1" applyFont="1" applyFill="1" applyBorder="1" applyAlignment="1">
      <alignment horizontal="center" vertical="center"/>
    </xf>
    <xf numFmtId="0" fontId="16" fillId="11" borderId="7" xfId="0" applyFont="1" applyFill="1" applyBorder="1" applyAlignment="1">
      <alignment horizontal="center" vertical="center" wrapText="1"/>
    </xf>
    <xf numFmtId="4" fontId="22" fillId="11" borderId="12" xfId="0" applyNumberFormat="1" applyFont="1" applyFill="1" applyBorder="1" applyAlignment="1">
      <alignment horizontal="center" vertical="center"/>
    </xf>
    <xf numFmtId="0" fontId="0" fillId="0" borderId="0" xfId="0" applyFont="1"/>
    <xf numFmtId="0" fontId="16" fillId="11" borderId="12" xfId="0" applyFont="1" applyFill="1" applyBorder="1" applyAlignment="1">
      <alignment horizontal="center" vertical="center" wrapText="1"/>
    </xf>
    <xf numFmtId="4" fontId="16" fillId="10" borderId="7" xfId="0" applyNumberFormat="1" applyFont="1" applyFill="1" applyBorder="1" applyAlignment="1">
      <alignment horizontal="center" vertical="center" wrapText="1"/>
    </xf>
    <xf numFmtId="4" fontId="6" fillId="0" borderId="7" xfId="0" applyNumberFormat="1" applyFont="1" applyBorder="1" applyAlignment="1">
      <alignment horizontal="center" vertical="center"/>
    </xf>
    <xf numFmtId="4" fontId="22" fillId="11" borderId="7" xfId="0" applyNumberFormat="1" applyFont="1" applyFill="1" applyBorder="1" applyAlignment="1">
      <alignment horizontal="center" vertical="center"/>
    </xf>
    <xf numFmtId="49" fontId="19" fillId="9" borderId="11" xfId="0" applyNumberFormat="1" applyFont="1" applyFill="1" applyBorder="1" applyAlignment="1">
      <alignment horizontal="center" vertical="center"/>
    </xf>
    <xf numFmtId="0" fontId="7" fillId="9" borderId="7"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0" xfId="0" applyFont="1" applyBorder="1" applyAlignment="1">
      <alignment horizontal="center" vertical="center"/>
    </xf>
    <xf numFmtId="166" fontId="8" fillId="6" borderId="8" xfId="0" applyNumberFormat="1" applyFont="1" applyFill="1" applyBorder="1" applyAlignment="1">
      <alignment horizontal="center" vertical="center"/>
    </xf>
    <xf numFmtId="0" fontId="24" fillId="0" borderId="0" xfId="0" applyFont="1"/>
    <xf numFmtId="0" fontId="2" fillId="8" borderId="29" xfId="0" applyFont="1" applyFill="1" applyBorder="1" applyAlignment="1">
      <alignment horizontal="center" vertical="center"/>
    </xf>
    <xf numFmtId="0" fontId="25" fillId="0" borderId="0" xfId="0" applyFont="1"/>
    <xf numFmtId="0" fontId="2" fillId="8" borderId="11" xfId="0" applyFont="1" applyFill="1" applyBorder="1" applyAlignment="1">
      <alignment horizontal="center" vertical="center"/>
    </xf>
    <xf numFmtId="16" fontId="1" fillId="0" borderId="10" xfId="0" applyNumberFormat="1" applyFont="1" applyBorder="1" applyAlignment="1">
      <alignment horizontal="center" vertical="center"/>
    </xf>
    <xf numFmtId="0" fontId="6" fillId="0" borderId="21" xfId="0" applyFont="1" applyBorder="1" applyAlignment="1">
      <alignment horizontal="center" vertical="center" wrapText="1"/>
    </xf>
    <xf numFmtId="0" fontId="8" fillId="10" borderId="23" xfId="0" applyFont="1" applyFill="1" applyBorder="1" applyAlignment="1">
      <alignment horizontal="center" vertical="center" wrapText="1"/>
    </xf>
    <xf numFmtId="4" fontId="1" fillId="0" borderId="7" xfId="0" applyNumberFormat="1" applyFont="1" applyBorder="1"/>
    <xf numFmtId="4" fontId="8" fillId="0" borderId="7" xfId="0" applyNumberFormat="1" applyFont="1" applyBorder="1" applyAlignment="1">
      <alignment horizontal="center" vertical="center"/>
    </xf>
    <xf numFmtId="168" fontId="7" fillId="0" borderId="7" xfId="0" applyNumberFormat="1" applyFont="1" applyFill="1" applyBorder="1" applyAlignment="1">
      <alignment horizontal="center" vertical="center"/>
    </xf>
    <xf numFmtId="168" fontId="6" fillId="0" borderId="7" xfId="0" applyNumberFormat="1" applyFont="1" applyFill="1" applyBorder="1" applyAlignment="1">
      <alignment horizontal="center" vertical="center"/>
    </xf>
    <xf numFmtId="2" fontId="6" fillId="0" borderId="7" xfId="0" applyNumberFormat="1" applyFont="1" applyBorder="1" applyAlignment="1">
      <alignment horizontal="center" vertical="center"/>
    </xf>
    <xf numFmtId="166" fontId="6" fillId="0" borderId="3" xfId="0" applyNumberFormat="1" applyFont="1" applyBorder="1" applyAlignment="1">
      <alignment horizontal="center" vertical="center"/>
    </xf>
    <xf numFmtId="2" fontId="17" fillId="6" borderId="7" xfId="0" applyNumberFormat="1" applyFont="1" applyFill="1" applyBorder="1" applyAlignment="1">
      <alignment horizontal="center" vertical="center" wrapText="1"/>
    </xf>
    <xf numFmtId="4" fontId="8" fillId="0" borderId="23" xfId="0" applyNumberFormat="1" applyFont="1" applyFill="1" applyBorder="1" applyAlignment="1">
      <alignment horizontal="center" vertical="center"/>
    </xf>
    <xf numFmtId="4" fontId="16" fillId="0" borderId="7" xfId="0" applyNumberFormat="1" applyFont="1" applyFill="1" applyBorder="1" applyAlignment="1">
      <alignment horizontal="center" vertical="center" wrapText="1"/>
    </xf>
    <xf numFmtId="0" fontId="0" fillId="12" borderId="0" xfId="0" applyFill="1" applyAlignment="1">
      <alignment vertical="center"/>
    </xf>
    <xf numFmtId="0" fontId="0" fillId="12" borderId="0" xfId="0" applyFill="1"/>
    <xf numFmtId="0" fontId="1" fillId="0" borderId="7" xfId="0" applyFont="1" applyBorder="1" applyAlignment="1">
      <alignment vertical="center"/>
    </xf>
    <xf numFmtId="4" fontId="6" fillId="0" borderId="7" xfId="0" applyNumberFormat="1" applyFont="1" applyFill="1" applyBorder="1" applyAlignment="1">
      <alignment horizontal="center" vertical="center"/>
    </xf>
    <xf numFmtId="4" fontId="6" fillId="0" borderId="7" xfId="0" applyNumberFormat="1" applyFont="1" applyFill="1" applyBorder="1" applyAlignment="1">
      <alignment horizontal="center" vertical="center"/>
    </xf>
    <xf numFmtId="168" fontId="9" fillId="0" borderId="7" xfId="0" applyNumberFormat="1" applyFont="1" applyFill="1" applyBorder="1" applyAlignment="1">
      <alignment horizontal="center" vertical="center" wrapText="1"/>
    </xf>
    <xf numFmtId="167" fontId="9" fillId="0" borderId="7" xfId="0" applyNumberFormat="1" applyFont="1" applyFill="1" applyBorder="1" applyAlignment="1">
      <alignment horizontal="center" vertical="center" wrapText="1"/>
    </xf>
    <xf numFmtId="168" fontId="6" fillId="0" borderId="7" xfId="0" applyNumberFormat="1" applyFont="1" applyBorder="1" applyAlignment="1">
      <alignment horizontal="center" vertical="center"/>
    </xf>
    <xf numFmtId="4" fontId="6" fillId="0" borderId="7" xfId="0" applyNumberFormat="1" applyFont="1" applyBorder="1" applyAlignment="1">
      <alignment horizontal="center" vertical="center"/>
    </xf>
    <xf numFmtId="4" fontId="1" fillId="0" borderId="7" xfId="0" applyNumberFormat="1" applyFont="1" applyBorder="1" applyAlignment="1">
      <alignment horizontal="center"/>
    </xf>
    <xf numFmtId="168" fontId="7" fillId="0" borderId="7" xfId="0" applyNumberFormat="1" applyFont="1" applyFill="1" applyBorder="1" applyAlignment="1">
      <alignment horizontal="center" vertical="center"/>
    </xf>
    <xf numFmtId="168" fontId="6" fillId="0" borderId="7" xfId="0" applyNumberFormat="1" applyFont="1" applyFill="1" applyBorder="1" applyAlignment="1">
      <alignment horizontal="center" vertical="center"/>
    </xf>
    <xf numFmtId="2" fontId="6" fillId="0" borderId="7" xfId="0" applyNumberFormat="1" applyFont="1" applyBorder="1" applyAlignment="1">
      <alignment horizontal="center" vertical="center"/>
    </xf>
    <xf numFmtId="4" fontId="9" fillId="0" borderId="7" xfId="0" applyNumberFormat="1" applyFont="1" applyFill="1" applyBorder="1" applyAlignment="1">
      <alignment horizontal="center" vertical="center" wrapText="1"/>
    </xf>
    <xf numFmtId="167" fontId="6" fillId="0" borderId="7" xfId="0" applyNumberFormat="1" applyFont="1" applyFill="1" applyBorder="1" applyAlignment="1">
      <alignment horizontal="center" vertical="center"/>
    </xf>
    <xf numFmtId="167" fontId="6" fillId="0" borderId="7" xfId="0" applyNumberFormat="1" applyFont="1" applyBorder="1" applyAlignment="1">
      <alignment horizontal="center" vertical="center"/>
    </xf>
    <xf numFmtId="4" fontId="6" fillId="0" borderId="7" xfId="0" applyNumberFormat="1" applyFont="1" applyBorder="1" applyAlignment="1">
      <alignment horizontal="center" vertical="center"/>
    </xf>
    <xf numFmtId="168" fontId="6" fillId="0" borderId="7" xfId="0" applyNumberFormat="1" applyFont="1" applyFill="1" applyBorder="1" applyAlignment="1">
      <alignment horizontal="center" vertical="center"/>
    </xf>
    <xf numFmtId="4" fontId="6" fillId="0" borderId="7" xfId="0" applyNumberFormat="1" applyFont="1" applyFill="1" applyBorder="1" applyAlignment="1">
      <alignment horizontal="center" vertical="center"/>
    </xf>
    <xf numFmtId="4" fontId="9" fillId="0" borderId="7" xfId="0" applyNumberFormat="1" applyFont="1" applyFill="1" applyBorder="1" applyAlignment="1">
      <alignment horizontal="center" vertical="center" wrapText="1"/>
    </xf>
    <xf numFmtId="2" fontId="16" fillId="0" borderId="19" xfId="2" applyNumberFormat="1" applyFont="1" applyBorder="1" applyAlignment="1" applyProtection="1">
      <alignment horizontal="center" vertical="center" wrapText="1"/>
    </xf>
    <xf numFmtId="4" fontId="1" fillId="0" borderId="7" xfId="0" applyNumberFormat="1" applyFont="1" applyBorder="1" applyAlignment="1">
      <alignment horizontal="center" vertical="center"/>
    </xf>
    <xf numFmtId="2" fontId="7" fillId="0" borderId="7" xfId="0" applyNumberFormat="1" applyFont="1" applyBorder="1" applyAlignment="1">
      <alignment horizontal="center" vertical="center"/>
    </xf>
    <xf numFmtId="2" fontId="7" fillId="0" borderId="7" xfId="0" applyNumberFormat="1" applyFont="1" applyFill="1" applyBorder="1" applyAlignment="1">
      <alignment horizontal="center" vertical="center"/>
    </xf>
    <xf numFmtId="0" fontId="1" fillId="0" borderId="11" xfId="0" applyFont="1" applyBorder="1" applyAlignment="1">
      <alignment horizontal="center" vertical="center"/>
    </xf>
    <xf numFmtId="0" fontId="2" fillId="8" borderId="19" xfId="0" applyFont="1" applyFill="1" applyBorder="1" applyAlignment="1">
      <alignment horizontal="center"/>
    </xf>
    <xf numFmtId="49" fontId="1" fillId="0" borderId="7" xfId="0" applyNumberFormat="1" applyFont="1" applyBorder="1" applyAlignment="1">
      <alignment horizontal="center" vertical="center"/>
    </xf>
    <xf numFmtId="0" fontId="6" fillId="0" borderId="7" xfId="0" applyFont="1" applyBorder="1" applyAlignment="1">
      <alignment horizontal="center" vertical="center" wrapText="1"/>
    </xf>
    <xf numFmtId="4" fontId="16" fillId="0" borderId="23" xfId="0" applyNumberFormat="1" applyFont="1" applyFill="1" applyBorder="1" applyAlignment="1">
      <alignment horizontal="center" vertical="center" wrapText="1"/>
    </xf>
    <xf numFmtId="4" fontId="16" fillId="0" borderId="31" xfId="0" applyNumberFormat="1" applyFont="1" applyFill="1" applyBorder="1" applyAlignment="1">
      <alignment horizontal="center" vertical="center" wrapText="1"/>
    </xf>
    <xf numFmtId="4" fontId="16" fillId="0" borderId="21" xfId="0" applyNumberFormat="1" applyFont="1" applyFill="1" applyBorder="1" applyAlignment="1">
      <alignment horizontal="center" vertical="center" wrapText="1"/>
    </xf>
    <xf numFmtId="4" fontId="1" fillId="0" borderId="7" xfId="0" applyNumberFormat="1" applyFont="1" applyBorder="1" applyAlignment="1">
      <alignment horizontal="center" vertical="center" wrapText="1"/>
    </xf>
    <xf numFmtId="0" fontId="2" fillId="8" borderId="19" xfId="0" applyFont="1" applyFill="1" applyBorder="1" applyAlignment="1">
      <alignment horizontal="center" vertical="center"/>
    </xf>
    <xf numFmtId="4" fontId="6" fillId="0" borderId="23" xfId="0" applyNumberFormat="1" applyFont="1" applyFill="1" applyBorder="1" applyAlignment="1">
      <alignment horizontal="center" vertical="center" wrapText="1"/>
    </xf>
    <xf numFmtId="4" fontId="6" fillId="0" borderId="31" xfId="0" applyNumberFormat="1" applyFont="1" applyFill="1" applyBorder="1" applyAlignment="1">
      <alignment horizontal="center" vertical="center" wrapText="1"/>
    </xf>
    <xf numFmtId="4" fontId="6" fillId="0" borderId="21" xfId="0" applyNumberFormat="1"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21" xfId="0" applyFont="1" applyFill="1" applyBorder="1" applyAlignment="1">
      <alignment horizontal="center" vertical="center" wrapText="1"/>
    </xf>
    <xf numFmtId="49" fontId="1" fillId="8" borderId="32" xfId="0" applyNumberFormat="1" applyFont="1" applyFill="1" applyBorder="1" applyAlignment="1">
      <alignment horizontal="center" vertical="center"/>
    </xf>
    <xf numFmtId="49" fontId="1" fillId="8" borderId="33" xfId="0" applyNumberFormat="1" applyFont="1" applyFill="1" applyBorder="1" applyAlignment="1">
      <alignment horizontal="center" vertical="center"/>
    </xf>
    <xf numFmtId="49" fontId="1" fillId="8" borderId="34" xfId="0" applyNumberFormat="1" applyFont="1" applyFill="1" applyBorder="1" applyAlignment="1">
      <alignment horizontal="center" vertical="center"/>
    </xf>
    <xf numFmtId="49" fontId="1" fillId="0" borderId="11" xfId="0" applyNumberFormat="1" applyFont="1" applyBorder="1" applyAlignment="1">
      <alignment horizontal="center" vertical="center"/>
    </xf>
    <xf numFmtId="4" fontId="6" fillId="0" borderId="7" xfId="0" applyNumberFormat="1" applyFont="1" applyFill="1" applyBorder="1" applyAlignment="1">
      <alignment horizontal="left" vertical="center" wrapText="1"/>
    </xf>
    <xf numFmtId="4" fontId="6" fillId="0" borderId="7" xfId="0" applyNumberFormat="1" applyFont="1" applyBorder="1" applyAlignment="1">
      <alignment horizontal="left" vertical="center" wrapText="1"/>
    </xf>
    <xf numFmtId="0" fontId="2" fillId="8" borderId="30" xfId="0" applyFont="1" applyFill="1" applyBorder="1" applyAlignment="1">
      <alignment horizontal="center"/>
    </xf>
    <xf numFmtId="0" fontId="1" fillId="0" borderId="26" xfId="0" applyFont="1" applyBorder="1" applyAlignment="1">
      <alignment horizontal="center" vertical="center"/>
    </xf>
    <xf numFmtId="4" fontId="6" fillId="0" borderId="7" xfId="0" applyNumberFormat="1" applyFont="1" applyFill="1" applyBorder="1" applyAlignment="1">
      <alignment horizontal="center" vertical="center" wrapText="1"/>
    </xf>
    <xf numFmtId="166" fontId="8" fillId="9" borderId="8" xfId="0" applyNumberFormat="1" applyFont="1" applyFill="1" applyBorder="1" applyAlignment="1">
      <alignment horizontal="center" vertical="center"/>
    </xf>
    <xf numFmtId="49" fontId="20" fillId="0" borderId="11" xfId="0" applyNumberFormat="1" applyFont="1" applyBorder="1" applyAlignment="1">
      <alignment horizontal="center" vertical="center"/>
    </xf>
    <xf numFmtId="0" fontId="3" fillId="11" borderId="27" xfId="0" applyFont="1" applyFill="1" applyBorder="1" applyAlignment="1">
      <alignment horizontal="center" vertical="center"/>
    </xf>
    <xf numFmtId="4" fontId="3" fillId="11" borderId="12" xfId="0" applyNumberFormat="1" applyFont="1" applyFill="1" applyBorder="1" applyAlignment="1">
      <alignment horizontal="center" vertical="center"/>
    </xf>
    <xf numFmtId="0" fontId="21" fillId="11" borderId="25" xfId="0" applyFont="1" applyFill="1" applyBorder="1" applyAlignment="1">
      <alignment horizontal="center" vertical="center" wrapText="1"/>
    </xf>
    <xf numFmtId="0" fontId="11" fillId="3" borderId="3" xfId="0" applyFont="1" applyFill="1" applyBorder="1" applyAlignment="1">
      <alignment horizontal="center" vertical="center"/>
    </xf>
    <xf numFmtId="49" fontId="14" fillId="6" borderId="16" xfId="0" applyNumberFormat="1" applyFont="1" applyFill="1" applyBorder="1" applyAlignment="1">
      <alignment horizontal="center" vertical="center"/>
    </xf>
    <xf numFmtId="0" fontId="8" fillId="6" borderId="17" xfId="0" applyFont="1" applyFill="1" applyBorder="1" applyAlignment="1">
      <alignment horizontal="center" vertical="center" wrapText="1"/>
    </xf>
    <xf numFmtId="2" fontId="15" fillId="6" borderId="17" xfId="0" applyNumberFormat="1" applyFont="1" applyFill="1" applyBorder="1" applyAlignment="1">
      <alignment horizontal="center" vertical="center" wrapText="1"/>
    </xf>
    <xf numFmtId="0" fontId="18" fillId="8" borderId="3" xfId="0" applyFont="1" applyFill="1" applyBorder="1" applyAlignment="1">
      <alignment horizontal="center" vertical="center" wrapText="1"/>
    </xf>
    <xf numFmtId="49" fontId="20" fillId="0" borderId="28" xfId="0" applyNumberFormat="1" applyFont="1" applyBorder="1" applyAlignment="1">
      <alignment horizontal="center" vertical="center"/>
    </xf>
    <xf numFmtId="0" fontId="6" fillId="0" borderId="23" xfId="0" applyFont="1" applyBorder="1" applyAlignment="1">
      <alignment horizontal="center" vertical="center" wrapText="1"/>
    </xf>
    <xf numFmtId="4" fontId="3" fillId="11" borderId="23" xfId="0" applyNumberFormat="1" applyFont="1" applyFill="1" applyBorder="1" applyAlignment="1">
      <alignment horizontal="center" vertical="center"/>
    </xf>
    <xf numFmtId="4" fontId="3" fillId="11" borderId="31" xfId="0" applyNumberFormat="1" applyFont="1" applyFill="1" applyBorder="1" applyAlignment="1">
      <alignment horizontal="center" vertical="center"/>
    </xf>
    <xf numFmtId="4" fontId="3" fillId="11" borderId="25" xfId="0" applyNumberFormat="1" applyFont="1" applyFill="1" applyBorder="1" applyAlignment="1">
      <alignment horizontal="center" vertical="center"/>
    </xf>
    <xf numFmtId="0" fontId="18" fillId="8" borderId="20" xfId="0" applyFont="1" applyFill="1" applyBorder="1" applyAlignment="1">
      <alignment horizontal="center" vertical="center" wrapText="1"/>
    </xf>
    <xf numFmtId="166" fontId="8" fillId="9" borderId="22" xfId="0" applyNumberFormat="1" applyFont="1" applyFill="1" applyBorder="1" applyAlignment="1">
      <alignment horizontal="center" vertical="center"/>
    </xf>
    <xf numFmtId="49" fontId="23" fillId="0" borderId="11" xfId="0" applyNumberFormat="1" applyFont="1" applyBorder="1" applyAlignment="1">
      <alignment horizontal="center" vertical="center"/>
    </xf>
    <xf numFmtId="4" fontId="20" fillId="0" borderId="23" xfId="0" applyNumberFormat="1" applyFont="1" applyFill="1" applyBorder="1" applyAlignment="1">
      <alignment horizontal="center" vertical="center" wrapText="1"/>
    </xf>
    <xf numFmtId="4" fontId="28" fillId="0" borderId="31" xfId="0" applyNumberFormat="1" applyFont="1" applyFill="1" applyBorder="1" applyAlignment="1">
      <alignment horizontal="center" vertical="center" wrapText="1"/>
    </xf>
    <xf numFmtId="4" fontId="28" fillId="0" borderId="21" xfId="0" applyNumberFormat="1" applyFont="1" applyFill="1" applyBorder="1" applyAlignment="1">
      <alignment horizontal="center" vertical="center" wrapText="1"/>
    </xf>
    <xf numFmtId="4" fontId="6" fillId="0" borderId="23" xfId="0" applyNumberFormat="1" applyFont="1" applyBorder="1" applyAlignment="1">
      <alignment horizontal="center" vertical="center" wrapText="1"/>
    </xf>
    <xf numFmtId="4" fontId="6" fillId="0" borderId="31" xfId="0" applyNumberFormat="1" applyFont="1" applyBorder="1" applyAlignment="1">
      <alignment horizontal="center" vertical="center" wrapText="1"/>
    </xf>
    <xf numFmtId="4" fontId="6" fillId="0" borderId="21" xfId="0" applyNumberFormat="1" applyFont="1" applyBorder="1" applyAlignment="1">
      <alignment horizontal="center" vertical="center" wrapText="1"/>
    </xf>
    <xf numFmtId="0" fontId="3" fillId="11" borderId="13" xfId="0" applyFont="1" applyFill="1" applyBorder="1" applyAlignment="1">
      <alignment horizontal="center" vertical="center"/>
    </xf>
    <xf numFmtId="49" fontId="20" fillId="0" borderId="10" xfId="0" applyNumberFormat="1" applyFont="1" applyBorder="1" applyAlignment="1">
      <alignment horizontal="center" vertical="center"/>
    </xf>
    <xf numFmtId="4" fontId="6" fillId="0" borderId="23" xfId="0" applyNumberFormat="1" applyFont="1" applyFill="1" applyBorder="1" applyAlignment="1">
      <alignment horizontal="center" vertical="top" wrapText="1"/>
    </xf>
    <xf numFmtId="4" fontId="6" fillId="0" borderId="31" xfId="0" applyNumberFormat="1" applyFont="1" applyFill="1" applyBorder="1" applyAlignment="1">
      <alignment horizontal="center" vertical="top" wrapText="1"/>
    </xf>
    <xf numFmtId="4" fontId="6" fillId="0" borderId="21" xfId="0" applyNumberFormat="1" applyFont="1" applyFill="1" applyBorder="1" applyAlignment="1">
      <alignment horizontal="center" vertical="top" wrapText="1"/>
    </xf>
    <xf numFmtId="49" fontId="20" fillId="0" borderId="24" xfId="0" applyNumberFormat="1" applyFont="1" applyBorder="1" applyAlignment="1">
      <alignment horizontal="center" vertical="center"/>
    </xf>
    <xf numFmtId="4" fontId="0" fillId="0" borderId="31" xfId="0" applyNumberFormat="1" applyFont="1" applyFill="1" applyBorder="1" applyAlignment="1">
      <alignment horizontal="center" vertical="center" wrapText="1"/>
    </xf>
    <xf numFmtId="4" fontId="0" fillId="0" borderId="21" xfId="0" applyNumberFormat="1" applyFont="1" applyFill="1" applyBorder="1" applyAlignment="1">
      <alignment horizontal="center" vertical="center" wrapText="1"/>
    </xf>
    <xf numFmtId="0" fontId="18" fillId="8" borderId="14" xfId="0" applyFont="1" applyFill="1" applyBorder="1" applyAlignment="1">
      <alignment horizontal="center" vertical="center" wrapText="1"/>
    </xf>
    <xf numFmtId="0" fontId="3" fillId="0" borderId="1" xfId="0" applyFont="1" applyBorder="1" applyAlignment="1">
      <alignment horizontal="center" vertical="center" wrapText="1"/>
    </xf>
    <xf numFmtId="166" fontId="6" fillId="0" borderId="2" xfId="0" applyNumberFormat="1" applyFont="1" applyBorder="1" applyAlignment="1">
      <alignment horizontal="center" vertical="center" wrapText="1"/>
    </xf>
    <xf numFmtId="1" fontId="6" fillId="0" borderId="4" xfId="0" applyNumberFormat="1" applyFont="1" applyBorder="1" applyAlignment="1">
      <alignment horizontal="center" vertical="top" wrapText="1"/>
    </xf>
    <xf numFmtId="49" fontId="7" fillId="5" borderId="2" xfId="0" applyNumberFormat="1" applyFont="1" applyFill="1" applyBorder="1" applyAlignment="1">
      <alignment horizontal="center" vertical="center"/>
    </xf>
    <xf numFmtId="0" fontId="10" fillId="5" borderId="3" xfId="0" applyFont="1" applyFill="1" applyBorder="1" applyAlignment="1">
      <alignment horizontal="center" vertical="center" wrapText="1"/>
    </xf>
    <xf numFmtId="4" fontId="11" fillId="5" borderId="9" xfId="0" applyNumberFormat="1" applyFont="1" applyFill="1" applyBorder="1" applyAlignment="1">
      <alignment horizontal="center" vertical="center"/>
    </xf>
    <xf numFmtId="0" fontId="15" fillId="6" borderId="17" xfId="0" applyFont="1" applyFill="1" applyBorder="1" applyAlignment="1">
      <alignment horizontal="center" vertical="center" wrapText="1"/>
    </xf>
    <xf numFmtId="49" fontId="20" fillId="0" borderId="7" xfId="0" applyNumberFormat="1" applyFont="1" applyBorder="1" applyAlignment="1">
      <alignment horizontal="center" vertical="center"/>
    </xf>
    <xf numFmtId="4" fontId="9" fillId="0" borderId="7" xfId="0" applyNumberFormat="1" applyFont="1" applyFill="1" applyBorder="1" applyAlignment="1">
      <alignment horizontal="center" vertical="center"/>
    </xf>
  </cellXfs>
  <cellStyles count="4">
    <cellStyle name="Обычный" xfId="0" builtinId="0"/>
    <cellStyle name="Пояснение 2" xfId="1"/>
    <cellStyle name="Финансовый 2" xfId="2"/>
    <cellStyle name="Финансовый 2 2" xfId="3"/>
  </cellStyles>
  <dxfs count="0"/>
  <tableStyles count="0" defaultTableStyle="TableStyleMedium2" defaultPivotStyle="PivotStyleLight16"/>
  <colors>
    <indexedColors>
      <rgbColor rgb="FF000000"/>
      <rgbColor rgb="FFFFFFFF"/>
      <rgbColor rgb="FFCE181E"/>
      <rgbColor rgb="FF00FF00"/>
      <rgbColor rgb="FF0000FF"/>
      <rgbColor rgb="FFFFFF00"/>
      <rgbColor rgb="FFFF00FF"/>
      <rgbColor rgb="FF00FFFF"/>
      <rgbColor rgb="FF800000"/>
      <rgbColor rgb="FF008000"/>
      <rgbColor rgb="FF000080"/>
      <rgbColor rgb="FF808000"/>
      <rgbColor rgb="FF800080"/>
      <rgbColor rgb="FF2E75B6"/>
      <rgbColor rgb="FFD0CECE"/>
      <rgbColor rgb="FF808080"/>
      <rgbColor rgb="FF5B9BD5"/>
      <rgbColor rgb="FF993366"/>
      <rgbColor rgb="FFFFF2CC"/>
      <rgbColor rgb="FFDEEBF7"/>
      <rgbColor rgb="FF660066"/>
      <rgbColor rgb="FFFBE5D6"/>
      <rgbColor rgb="FF0070C0"/>
      <rgbColor rgb="FFE3D5FF"/>
      <rgbColor rgb="FF000080"/>
      <rgbColor rgb="FFFF00FF"/>
      <rgbColor rgb="FFFFE699"/>
      <rgbColor rgb="FF00FFFF"/>
      <rgbColor rgb="FF800080"/>
      <rgbColor rgb="FF800000"/>
      <rgbColor rgb="FF008080"/>
      <rgbColor rgb="FF0000FF"/>
      <rgbColor rgb="FF00CCFF"/>
      <rgbColor rgb="FFDAE3F3"/>
      <rgbColor rgb="FFE2F0D9"/>
      <rgbColor rgb="FFFFFF99"/>
      <rgbColor rgb="FFC5E0B4"/>
      <rgbColor rgb="FFF4B183"/>
      <rgbColor rgb="FFFFCCCC"/>
      <rgbColor rgb="FFF8CBAD"/>
      <rgbColor rgb="FF4472C4"/>
      <rgbColor rgb="FF33CCCC"/>
      <rgbColor rgb="FF99CC00"/>
      <rgbColor rgb="FFFFD966"/>
      <rgbColor rgb="FFFF9900"/>
      <rgbColor rgb="FFFF6600"/>
      <rgbColor rgb="FF666699"/>
      <rgbColor rgb="FFD9D9D9"/>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8"/>
  <sheetViews>
    <sheetView tabSelected="1" view="pageBreakPreview" zoomScale="65" zoomScaleNormal="50" zoomScaleSheetLayoutView="65" zoomScalePageLayoutView="65" workbookViewId="0">
      <pane xSplit="3" ySplit="4" topLeftCell="D5" activePane="bottomRight" state="frozen"/>
      <selection pane="topRight" activeCell="I1" sqref="I1"/>
      <selection pane="bottomLeft" activeCell="A353" sqref="A353"/>
      <selection pane="bottomRight" activeCell="G136" sqref="G136:G139"/>
    </sheetView>
  </sheetViews>
  <sheetFormatPr defaultColWidth="9.140625" defaultRowHeight="20.25" x14ac:dyDescent="0.3"/>
  <cols>
    <col min="1" max="1" width="10.5703125" style="1" customWidth="1"/>
    <col min="2" max="2" width="74.42578125" style="2" customWidth="1"/>
    <col min="3" max="3" width="26.28515625" style="3" customWidth="1"/>
    <col min="4" max="4" width="19.7109375" style="2" customWidth="1"/>
    <col min="5" max="5" width="21.85546875" style="2" customWidth="1"/>
    <col min="6" max="6" width="22.42578125" style="2" customWidth="1"/>
    <col min="7" max="7" width="255.5703125" style="2" customWidth="1"/>
    <col min="8" max="8" width="159.5703125" customWidth="1"/>
  </cols>
  <sheetData>
    <row r="1" spans="1:7" x14ac:dyDescent="0.3">
      <c r="B1" s="4" t="s">
        <v>0</v>
      </c>
    </row>
    <row r="2" spans="1:7" ht="107.25" customHeight="1" x14ac:dyDescent="0.25">
      <c r="A2" s="165" t="s">
        <v>1</v>
      </c>
      <c r="B2" s="165"/>
      <c r="C2" s="165"/>
      <c r="D2" s="165"/>
      <c r="E2" s="165"/>
      <c r="F2" s="165"/>
      <c r="G2" s="165"/>
    </row>
    <row r="3" spans="1:7" ht="101.25" customHeight="1" x14ac:dyDescent="0.25">
      <c r="A3" s="5" t="s">
        <v>2</v>
      </c>
      <c r="B3" s="6" t="s">
        <v>3</v>
      </c>
      <c r="C3" s="80"/>
      <c r="D3" s="166" t="s">
        <v>4</v>
      </c>
      <c r="E3" s="166"/>
      <c r="F3" s="166"/>
      <c r="G3" s="167" t="s">
        <v>5</v>
      </c>
    </row>
    <row r="4" spans="1:7" ht="147" customHeight="1" x14ac:dyDescent="0.25">
      <c r="A4" s="5"/>
      <c r="B4" s="7" t="s">
        <v>6</v>
      </c>
      <c r="C4" s="8" t="s">
        <v>7</v>
      </c>
      <c r="D4" s="9" t="s">
        <v>8</v>
      </c>
      <c r="E4" s="8" t="s">
        <v>9</v>
      </c>
      <c r="F4" s="10" t="s">
        <v>92</v>
      </c>
      <c r="G4" s="167"/>
    </row>
    <row r="5" spans="1:7" s="14" customFormat="1" ht="24.75" customHeight="1" x14ac:dyDescent="0.25">
      <c r="A5" s="168"/>
      <c r="B5" s="169" t="s">
        <v>10</v>
      </c>
      <c r="C5" s="11" t="s">
        <v>11</v>
      </c>
      <c r="D5" s="12">
        <f>D6+D7+D8</f>
        <v>449.52718311000001</v>
      </c>
      <c r="E5" s="12">
        <f>E6+E7+E8</f>
        <v>448.29032416000001</v>
      </c>
      <c r="F5" s="13">
        <f>F6+F7+F8</f>
        <v>448.29497332</v>
      </c>
      <c r="G5" s="170"/>
    </row>
    <row r="6" spans="1:7" s="14" customFormat="1" ht="24.75" customHeight="1" x14ac:dyDescent="0.25">
      <c r="A6" s="168"/>
      <c r="B6" s="169"/>
      <c r="C6" s="15" t="s">
        <v>12</v>
      </c>
      <c r="D6" s="16">
        <f t="shared" ref="D6:F8" si="0">D11+D95</f>
        <v>80.524048329999999</v>
      </c>
      <c r="E6" s="16">
        <f t="shared" si="0"/>
        <v>80.524048329999999</v>
      </c>
      <c r="F6" s="16">
        <f t="shared" si="0"/>
        <v>80.524248330000006</v>
      </c>
      <c r="G6" s="170"/>
    </row>
    <row r="7" spans="1:7" s="14" customFormat="1" ht="24.75" customHeight="1" x14ac:dyDescent="0.25">
      <c r="A7" s="168"/>
      <c r="B7" s="169"/>
      <c r="C7" s="15" t="s">
        <v>13</v>
      </c>
      <c r="D7" s="16">
        <f t="shared" si="0"/>
        <v>355.51375562000004</v>
      </c>
      <c r="E7" s="16">
        <f t="shared" si="0"/>
        <v>354.32026344999997</v>
      </c>
      <c r="F7" s="17">
        <f t="shared" si="0"/>
        <v>354.31843125999995</v>
      </c>
      <c r="G7" s="170"/>
    </row>
    <row r="8" spans="1:7" s="14" customFormat="1" ht="24.75" customHeight="1" x14ac:dyDescent="0.25">
      <c r="A8" s="168"/>
      <c r="B8" s="169"/>
      <c r="C8" s="18" t="s">
        <v>14</v>
      </c>
      <c r="D8" s="19">
        <f t="shared" si="0"/>
        <v>13.489379159999999</v>
      </c>
      <c r="E8" s="19">
        <f t="shared" si="0"/>
        <v>13.446012379999999</v>
      </c>
      <c r="F8" s="20">
        <f t="shared" si="0"/>
        <v>13.452293730000001</v>
      </c>
      <c r="G8" s="170"/>
    </row>
    <row r="9" spans="1:7" s="14" customFormat="1" ht="11.25" customHeight="1" x14ac:dyDescent="0.25">
      <c r="A9" s="21"/>
      <c r="B9" s="22"/>
      <c r="C9" s="23"/>
      <c r="D9" s="24"/>
      <c r="E9" s="24"/>
      <c r="F9" s="24"/>
      <c r="G9" s="24"/>
    </row>
    <row r="10" spans="1:7" s="14" customFormat="1" ht="24.75" customHeight="1" x14ac:dyDescent="0.25">
      <c r="A10" s="138"/>
      <c r="B10" s="139" t="s">
        <v>15</v>
      </c>
      <c r="C10" s="25" t="s">
        <v>11</v>
      </c>
      <c r="D10" s="26">
        <f>SUM(D11:D13)</f>
        <v>63.981921249999999</v>
      </c>
      <c r="E10" s="26">
        <f>SUM(E11:E13)</f>
        <v>63.977737019999999</v>
      </c>
      <c r="F10" s="27">
        <f>SUM(F11:F13)</f>
        <v>63.972127980000003</v>
      </c>
      <c r="G10" s="171"/>
    </row>
    <row r="11" spans="1:7" s="14" customFormat="1" ht="24.75" customHeight="1" x14ac:dyDescent="0.25">
      <c r="A11" s="138"/>
      <c r="B11" s="139"/>
      <c r="C11" s="28" t="s">
        <v>12</v>
      </c>
      <c r="D11" s="29">
        <f>D49+D61+D78+D89</f>
        <v>37.884048329999999</v>
      </c>
      <c r="E11" s="29">
        <f t="shared" ref="E11:F11" si="1">E49+E61+E78+E89</f>
        <v>37.884048329999999</v>
      </c>
      <c r="F11" s="29">
        <f t="shared" si="1"/>
        <v>37.884048329999999</v>
      </c>
      <c r="G11" s="171"/>
    </row>
    <row r="12" spans="1:7" s="14" customFormat="1" ht="24.75" customHeight="1" x14ac:dyDescent="0.25">
      <c r="A12" s="138"/>
      <c r="B12" s="139"/>
      <c r="C12" s="28" t="s">
        <v>13</v>
      </c>
      <c r="D12" s="29">
        <f>D50+D62+D79+D90</f>
        <v>23.572985620000004</v>
      </c>
      <c r="E12" s="29">
        <f t="shared" ref="E12:F12" si="2">E50+E62+E79+E90</f>
        <v>23.572913930000002</v>
      </c>
      <c r="F12" s="29">
        <f t="shared" si="2"/>
        <v>23.567304890000003</v>
      </c>
      <c r="G12" s="171"/>
    </row>
    <row r="13" spans="1:7" s="14" customFormat="1" ht="24.75" customHeight="1" x14ac:dyDescent="0.25">
      <c r="A13" s="138"/>
      <c r="B13" s="139"/>
      <c r="C13" s="31" t="s">
        <v>14</v>
      </c>
      <c r="D13" s="29">
        <f>D51+D63+D80+D91</f>
        <v>2.5248872999999996</v>
      </c>
      <c r="E13" s="29">
        <f t="shared" ref="E13:F13" si="3">E51+E63+E80+E91</f>
        <v>2.5207747599999992</v>
      </c>
      <c r="F13" s="29">
        <f t="shared" si="3"/>
        <v>2.5207747599999992</v>
      </c>
      <c r="G13" s="171"/>
    </row>
    <row r="14" spans="1:7" s="14" customFormat="1" ht="11.25" customHeight="1" x14ac:dyDescent="0.25">
      <c r="A14" s="32"/>
      <c r="B14" s="23"/>
      <c r="C14" s="23"/>
      <c r="D14" s="33"/>
      <c r="E14" s="33"/>
      <c r="F14" s="33"/>
      <c r="G14" s="33"/>
    </row>
    <row r="15" spans="1:7" ht="39.75" customHeight="1" x14ac:dyDescent="0.25">
      <c r="A15" s="34"/>
      <c r="B15" s="35"/>
      <c r="C15" s="35"/>
      <c r="D15" s="36" t="s">
        <v>16</v>
      </c>
      <c r="E15" s="37" t="s">
        <v>17</v>
      </c>
      <c r="F15" s="38"/>
      <c r="G15" s="35"/>
    </row>
    <row r="16" spans="1:7" ht="21" customHeight="1" x14ac:dyDescent="0.25">
      <c r="A16" s="147" t="s">
        <v>18</v>
      </c>
      <c r="B16" s="147"/>
      <c r="C16" s="147"/>
      <c r="D16" s="147"/>
      <c r="E16" s="147"/>
      <c r="F16" s="147"/>
      <c r="G16" s="147"/>
    </row>
    <row r="17" spans="1:10" ht="29.25" customHeight="1" x14ac:dyDescent="0.25">
      <c r="A17" s="39"/>
      <c r="B17" s="40" t="s">
        <v>19</v>
      </c>
      <c r="C17" s="148"/>
      <c r="D17" s="148"/>
      <c r="E17" s="148"/>
      <c r="F17" s="148"/>
      <c r="G17" s="148"/>
      <c r="J17" s="41"/>
    </row>
    <row r="18" spans="1:10" ht="33.75" customHeight="1" x14ac:dyDescent="0.25">
      <c r="A18" s="161"/>
      <c r="B18" s="143" t="s">
        <v>22</v>
      </c>
      <c r="C18" s="43" t="s">
        <v>21</v>
      </c>
      <c r="D18" s="45">
        <f>SUM(D19:D21)</f>
        <v>0.65</v>
      </c>
      <c r="E18" s="77">
        <f>SUM(E19:E21)</f>
        <v>0.65</v>
      </c>
      <c r="F18" s="94">
        <f>SUM(F19:F21)</f>
        <v>0.65</v>
      </c>
      <c r="G18" s="158" t="s">
        <v>82</v>
      </c>
    </row>
    <row r="19" spans="1:10" ht="51" customHeight="1" x14ac:dyDescent="0.25">
      <c r="A19" s="161"/>
      <c r="B19" s="143"/>
      <c r="C19" s="46" t="s">
        <v>12</v>
      </c>
      <c r="D19" s="47">
        <v>0</v>
      </c>
      <c r="E19" s="47">
        <v>0</v>
      </c>
      <c r="F19" s="95">
        <v>0</v>
      </c>
      <c r="G19" s="159"/>
    </row>
    <row r="20" spans="1:10" ht="36" customHeight="1" x14ac:dyDescent="0.25">
      <c r="A20" s="161"/>
      <c r="B20" s="143"/>
      <c r="C20" s="46" t="s">
        <v>13</v>
      </c>
      <c r="D20" s="47">
        <v>0.63049999000000001</v>
      </c>
      <c r="E20" s="47">
        <v>0.63</v>
      </c>
      <c r="F20" s="95">
        <v>0.63</v>
      </c>
      <c r="G20" s="159"/>
    </row>
    <row r="21" spans="1:10" ht="48.75" customHeight="1" x14ac:dyDescent="0.25">
      <c r="A21" s="161"/>
      <c r="B21" s="143"/>
      <c r="C21" s="48" t="s">
        <v>14</v>
      </c>
      <c r="D21" s="47">
        <v>1.9500010000000002E-2</v>
      </c>
      <c r="E21" s="78">
        <v>0.02</v>
      </c>
      <c r="F21" s="95">
        <v>0.02</v>
      </c>
      <c r="G21" s="160"/>
    </row>
    <row r="22" spans="1:10" ht="36" customHeight="1" x14ac:dyDescent="0.25">
      <c r="A22" s="157"/>
      <c r="B22" s="111" t="s">
        <v>23</v>
      </c>
      <c r="C22" s="43" t="s">
        <v>21</v>
      </c>
      <c r="D22" s="45">
        <f>SUM(D23:D25)</f>
        <v>0.34126846999999999</v>
      </c>
      <c r="E22" s="45">
        <f>SUM(E23:E25)</f>
        <v>0.34100000000000003</v>
      </c>
      <c r="F22" s="94">
        <f>SUM(F23:F25)</f>
        <v>0.34100000000000003</v>
      </c>
      <c r="G22" s="158" t="s">
        <v>71</v>
      </c>
    </row>
    <row r="23" spans="1:10" ht="36" customHeight="1" x14ac:dyDescent="0.25">
      <c r="A23" s="157"/>
      <c r="B23" s="111"/>
      <c r="C23" s="46" t="s">
        <v>12</v>
      </c>
      <c r="D23" s="47">
        <v>0</v>
      </c>
      <c r="E23" s="47">
        <v>0</v>
      </c>
      <c r="F23" s="95">
        <v>0</v>
      </c>
      <c r="G23" s="159"/>
    </row>
    <row r="24" spans="1:10" ht="36" customHeight="1" x14ac:dyDescent="0.25">
      <c r="A24" s="157"/>
      <c r="B24" s="111"/>
      <c r="C24" s="46" t="s">
        <v>13</v>
      </c>
      <c r="D24" s="47">
        <v>0</v>
      </c>
      <c r="E24" s="47">
        <v>0</v>
      </c>
      <c r="F24" s="95">
        <v>0</v>
      </c>
      <c r="G24" s="159"/>
    </row>
    <row r="25" spans="1:10" ht="37.5" customHeight="1" x14ac:dyDescent="0.25">
      <c r="A25" s="157"/>
      <c r="B25" s="111"/>
      <c r="C25" s="48" t="s">
        <v>14</v>
      </c>
      <c r="D25" s="47">
        <v>0.34126846999999999</v>
      </c>
      <c r="E25" s="47">
        <v>0.34100000000000003</v>
      </c>
      <c r="F25" s="95">
        <v>0.34100000000000003</v>
      </c>
      <c r="G25" s="160"/>
    </row>
    <row r="26" spans="1:10" ht="41.25" customHeight="1" x14ac:dyDescent="0.25">
      <c r="A26" s="133"/>
      <c r="B26" s="111" t="s">
        <v>24</v>
      </c>
      <c r="C26" s="43" t="s">
        <v>21</v>
      </c>
      <c r="D26" s="45">
        <f>SUM(D27:D29)</f>
        <v>0.38400000000000001</v>
      </c>
      <c r="E26" s="45">
        <f>SUM(E27:E29)</f>
        <v>0.38400000000000001</v>
      </c>
      <c r="F26" s="94">
        <f>SUM(F27:F29)</f>
        <v>0.38400000000000001</v>
      </c>
      <c r="G26" s="158" t="s">
        <v>93</v>
      </c>
    </row>
    <row r="27" spans="1:10" ht="41.25" customHeight="1" x14ac:dyDescent="0.25">
      <c r="A27" s="133"/>
      <c r="B27" s="111"/>
      <c r="C27" s="46" t="s">
        <v>12</v>
      </c>
      <c r="D27" s="47">
        <v>0</v>
      </c>
      <c r="E27" s="47">
        <v>0</v>
      </c>
      <c r="F27" s="95">
        <v>0</v>
      </c>
      <c r="G27" s="159"/>
    </row>
    <row r="28" spans="1:10" ht="37.5" customHeight="1" x14ac:dyDescent="0.25">
      <c r="A28" s="133"/>
      <c r="B28" s="111"/>
      <c r="C28" s="46" t="s">
        <v>13</v>
      </c>
      <c r="D28" s="47">
        <v>0.372</v>
      </c>
      <c r="E28" s="91">
        <v>0.372</v>
      </c>
      <c r="F28" s="91">
        <v>0.372</v>
      </c>
      <c r="G28" s="159"/>
    </row>
    <row r="29" spans="1:10" ht="41.25" customHeight="1" x14ac:dyDescent="0.25">
      <c r="A29" s="133"/>
      <c r="B29" s="111"/>
      <c r="C29" s="46" t="s">
        <v>14</v>
      </c>
      <c r="D29" s="47">
        <v>1.2E-2</v>
      </c>
      <c r="E29" s="91">
        <v>1.2E-2</v>
      </c>
      <c r="F29" s="91">
        <v>1.2E-2</v>
      </c>
      <c r="G29" s="160"/>
    </row>
    <row r="30" spans="1:10" ht="39.75" customHeight="1" x14ac:dyDescent="0.25">
      <c r="A30" s="161"/>
      <c r="B30" s="111" t="s">
        <v>25</v>
      </c>
      <c r="C30" s="43" t="s">
        <v>21</v>
      </c>
      <c r="D30" s="106">
        <f>D31+D32+D33</f>
        <v>2.8719977800000001</v>
      </c>
      <c r="E30" s="106">
        <f>E31+E32+E33</f>
        <v>2.87065372</v>
      </c>
      <c r="F30" s="107">
        <f>SUM(F31:F33)</f>
        <v>2.87065372</v>
      </c>
      <c r="G30" s="117" t="s">
        <v>94</v>
      </c>
    </row>
    <row r="31" spans="1:10" ht="36" customHeight="1" x14ac:dyDescent="0.25">
      <c r="A31" s="161"/>
      <c r="B31" s="111"/>
      <c r="C31" s="46" t="s">
        <v>12</v>
      </c>
      <c r="D31" s="47">
        <v>0</v>
      </c>
      <c r="E31" s="47">
        <v>0</v>
      </c>
      <c r="F31" s="101">
        <v>0</v>
      </c>
      <c r="G31" s="162"/>
    </row>
    <row r="32" spans="1:10" ht="36" customHeight="1" x14ac:dyDescent="0.25">
      <c r="A32" s="161"/>
      <c r="B32" s="111"/>
      <c r="C32" s="46" t="s">
        <v>13</v>
      </c>
      <c r="D32" s="96">
        <v>2.7845341100000001</v>
      </c>
      <c r="E32" s="79">
        <v>2.7845341100000001</v>
      </c>
      <c r="F32" s="96">
        <v>2.7845341100000001</v>
      </c>
      <c r="G32" s="162"/>
    </row>
    <row r="33" spans="1:10" ht="120" customHeight="1" x14ac:dyDescent="0.3">
      <c r="A33" s="161"/>
      <c r="B33" s="111"/>
      <c r="C33" s="49" t="s">
        <v>14</v>
      </c>
      <c r="D33" s="104">
        <v>8.7463669999999993E-2</v>
      </c>
      <c r="E33" s="79">
        <v>8.6119609999999999E-2</v>
      </c>
      <c r="F33" s="96">
        <v>8.6119609999999999E-2</v>
      </c>
      <c r="G33" s="163"/>
    </row>
    <row r="34" spans="1:10" s="14" customFormat="1" ht="21.75" customHeight="1" x14ac:dyDescent="0.25">
      <c r="A34" s="172"/>
      <c r="B34" s="111" t="s">
        <v>26</v>
      </c>
      <c r="C34" s="43" t="s">
        <v>21</v>
      </c>
      <c r="D34" s="50">
        <f>SUM(D35:D37)</f>
        <v>9.8727543300000011</v>
      </c>
      <c r="E34" s="50">
        <f>SUM(E35:E37)</f>
        <v>9.8731826300000005</v>
      </c>
      <c r="F34" s="89">
        <f>SUM(F35:F37)</f>
        <v>9.8731826300000005</v>
      </c>
      <c r="G34" s="158" t="s">
        <v>90</v>
      </c>
    </row>
    <row r="35" spans="1:10" ht="21.75" customHeight="1" x14ac:dyDescent="0.25">
      <c r="A35" s="172"/>
      <c r="B35" s="111"/>
      <c r="C35" s="46" t="s">
        <v>12</v>
      </c>
      <c r="D35" s="47">
        <v>0</v>
      </c>
      <c r="E35" s="47">
        <v>0</v>
      </c>
      <c r="F35" s="95">
        <v>0</v>
      </c>
      <c r="G35" s="159"/>
      <c r="I35" s="44"/>
    </row>
    <row r="36" spans="1:10" ht="21.75" customHeight="1" x14ac:dyDescent="0.25">
      <c r="A36" s="172"/>
      <c r="B36" s="111"/>
      <c r="C36" s="46" t="s">
        <v>13</v>
      </c>
      <c r="D36" s="47">
        <v>9.5765717000000006</v>
      </c>
      <c r="E36" s="91">
        <v>9.577</v>
      </c>
      <c r="F36" s="91">
        <v>9.577</v>
      </c>
      <c r="G36" s="159"/>
    </row>
    <row r="37" spans="1:10" ht="67.5" customHeight="1" x14ac:dyDescent="0.25">
      <c r="A37" s="172"/>
      <c r="B37" s="111"/>
      <c r="C37" s="46" t="s">
        <v>14</v>
      </c>
      <c r="D37" s="47">
        <v>0.29618263</v>
      </c>
      <c r="E37" s="91">
        <v>0.29618263</v>
      </c>
      <c r="F37" s="91">
        <v>0.29618263</v>
      </c>
      <c r="G37" s="159"/>
    </row>
    <row r="38" spans="1:10" s="14" customFormat="1" ht="21.75" customHeight="1" x14ac:dyDescent="0.25">
      <c r="A38" s="133"/>
      <c r="B38" s="111" t="s">
        <v>27</v>
      </c>
      <c r="C38" s="43" t="s">
        <v>21</v>
      </c>
      <c r="D38" s="50">
        <f>SUM(D39:D41)</f>
        <v>1.038</v>
      </c>
      <c r="E38" s="50">
        <f>SUM(E39:E41)</f>
        <v>1.0349999999999999</v>
      </c>
      <c r="F38" s="89">
        <f>SUM(F39:F41)</f>
        <v>1.0349999999999999</v>
      </c>
      <c r="G38" s="158" t="s">
        <v>88</v>
      </c>
    </row>
    <row r="39" spans="1:10" ht="21.75" customHeight="1" x14ac:dyDescent="0.25">
      <c r="A39" s="133"/>
      <c r="B39" s="111"/>
      <c r="C39" s="46" t="s">
        <v>12</v>
      </c>
      <c r="D39" s="47">
        <v>0</v>
      </c>
      <c r="E39" s="47">
        <v>0</v>
      </c>
      <c r="F39" s="95">
        <v>0</v>
      </c>
      <c r="G39" s="159"/>
      <c r="I39" s="44"/>
    </row>
    <row r="40" spans="1:10" ht="21.75" customHeight="1" x14ac:dyDescent="0.25">
      <c r="A40" s="133"/>
      <c r="B40" s="111"/>
      <c r="C40" s="46" t="s">
        <v>13</v>
      </c>
      <c r="D40" s="47">
        <v>0</v>
      </c>
      <c r="E40" s="47">
        <v>0</v>
      </c>
      <c r="F40" s="95">
        <v>0</v>
      </c>
      <c r="G40" s="159"/>
    </row>
    <row r="41" spans="1:10" ht="32.25" customHeight="1" x14ac:dyDescent="0.25">
      <c r="A41" s="133"/>
      <c r="B41" s="111"/>
      <c r="C41" s="46" t="s">
        <v>14</v>
      </c>
      <c r="D41" s="47">
        <v>1.038</v>
      </c>
      <c r="E41" s="91">
        <v>1.0349999999999999</v>
      </c>
      <c r="F41" s="91">
        <v>1.0349999999999999</v>
      </c>
      <c r="G41" s="160"/>
    </row>
    <row r="42" spans="1:10" ht="21" customHeight="1" thickBot="1" x14ac:dyDescent="0.3">
      <c r="A42" s="164" t="s">
        <v>28</v>
      </c>
      <c r="B42" s="164"/>
      <c r="C42" s="164"/>
      <c r="D42" s="164"/>
      <c r="E42" s="164"/>
      <c r="F42" s="164"/>
      <c r="G42" s="164"/>
    </row>
    <row r="43" spans="1:10" ht="26.25" customHeight="1" x14ac:dyDescent="0.25">
      <c r="A43" s="39"/>
      <c r="B43" s="40" t="s">
        <v>19</v>
      </c>
      <c r="C43" s="132"/>
      <c r="D43" s="132"/>
      <c r="E43" s="132"/>
      <c r="F43" s="132"/>
      <c r="G43" s="132"/>
      <c r="J43" s="41"/>
    </row>
    <row r="44" spans="1:10" s="14" customFormat="1" ht="21.75" customHeight="1" x14ac:dyDescent="0.25">
      <c r="A44" s="133" t="s">
        <v>29</v>
      </c>
      <c r="B44" s="111" t="s">
        <v>30</v>
      </c>
      <c r="C44" s="43" t="s">
        <v>21</v>
      </c>
      <c r="D44" s="51">
        <f>SUM(D45:D47)</f>
        <v>2.5000000000000001E-2</v>
      </c>
      <c r="E44" s="51">
        <f>SUM(E45:E47)</f>
        <v>2.5000000000000001E-2</v>
      </c>
      <c r="F44" s="90">
        <f>SUM(F45:F47)</f>
        <v>2.5000000000000001E-2</v>
      </c>
      <c r="G44" s="131" t="s">
        <v>72</v>
      </c>
    </row>
    <row r="45" spans="1:10" ht="21.75" customHeight="1" x14ac:dyDescent="0.25">
      <c r="A45" s="133"/>
      <c r="B45" s="111"/>
      <c r="C45" s="46" t="s">
        <v>12</v>
      </c>
      <c r="D45" s="52">
        <v>0</v>
      </c>
      <c r="E45" s="52">
        <v>0</v>
      </c>
      <c r="F45" s="98">
        <v>0</v>
      </c>
      <c r="G45" s="131"/>
    </row>
    <row r="46" spans="1:10" ht="21.75" customHeight="1" x14ac:dyDescent="0.25">
      <c r="A46" s="133"/>
      <c r="B46" s="111"/>
      <c r="C46" s="46" t="s">
        <v>13</v>
      </c>
      <c r="D46" s="52">
        <v>0</v>
      </c>
      <c r="E46" s="52">
        <v>0</v>
      </c>
      <c r="F46" s="98">
        <v>0</v>
      </c>
      <c r="G46" s="131"/>
    </row>
    <row r="47" spans="1:10" ht="21.75" customHeight="1" x14ac:dyDescent="0.25">
      <c r="A47" s="133"/>
      <c r="B47" s="111"/>
      <c r="C47" s="46" t="s">
        <v>14</v>
      </c>
      <c r="D47" s="52">
        <v>2.5000000000000001E-2</v>
      </c>
      <c r="E47" s="52">
        <v>2.5000000000000001E-2</v>
      </c>
      <c r="F47" s="98">
        <v>2.5000000000000001E-2</v>
      </c>
      <c r="G47" s="131"/>
    </row>
    <row r="48" spans="1:10" s="14" customFormat="1" ht="40.5" x14ac:dyDescent="0.25">
      <c r="A48" s="156" t="str">
        <f>D15</f>
        <v>I</v>
      </c>
      <c r="B48" s="53" t="s">
        <v>31</v>
      </c>
      <c r="C48" s="54" t="s">
        <v>11</v>
      </c>
      <c r="D48" s="55">
        <f>D49+D50+D51</f>
        <v>15.183020580000001</v>
      </c>
      <c r="E48" s="55">
        <f>E49+E50+E51</f>
        <v>15.178836350000001</v>
      </c>
      <c r="F48" s="55">
        <f>F49+F50+F51</f>
        <v>15.178836350000001</v>
      </c>
      <c r="G48" s="135"/>
    </row>
    <row r="49" spans="1:7" s="58" customFormat="1" ht="21" customHeight="1" x14ac:dyDescent="0.25">
      <c r="A49" s="156"/>
      <c r="B49" s="136" t="str">
        <f>E15</f>
        <v>ДЕМОГРАФИЯ</v>
      </c>
      <c r="C49" s="56" t="s">
        <v>12</v>
      </c>
      <c r="D49" s="57">
        <f t="shared" ref="D49:F51" si="4">D39+D35+D31+D27+D23+D19+D45</f>
        <v>0</v>
      </c>
      <c r="E49" s="57">
        <f t="shared" si="4"/>
        <v>0</v>
      </c>
      <c r="F49" s="57">
        <f t="shared" si="4"/>
        <v>0</v>
      </c>
      <c r="G49" s="135"/>
    </row>
    <row r="50" spans="1:7" s="58" customFormat="1" ht="28.5" customHeight="1" x14ac:dyDescent="0.25">
      <c r="A50" s="156"/>
      <c r="B50" s="136"/>
      <c r="C50" s="56" t="s">
        <v>13</v>
      </c>
      <c r="D50" s="57">
        <f t="shared" si="4"/>
        <v>13.363605800000002</v>
      </c>
      <c r="E50" s="57">
        <f t="shared" si="4"/>
        <v>13.363534110000002</v>
      </c>
      <c r="F50" s="57">
        <f t="shared" si="4"/>
        <v>13.363534110000002</v>
      </c>
      <c r="G50" s="135"/>
    </row>
    <row r="51" spans="1:7" s="14" customFormat="1" ht="21" customHeight="1" x14ac:dyDescent="0.25">
      <c r="A51" s="156"/>
      <c r="B51" s="136"/>
      <c r="C51" s="59" t="s">
        <v>14</v>
      </c>
      <c r="D51" s="57">
        <f t="shared" si="4"/>
        <v>1.8194147799999998</v>
      </c>
      <c r="E51" s="57">
        <f t="shared" si="4"/>
        <v>1.8153022399999996</v>
      </c>
      <c r="F51" s="57">
        <f t="shared" si="4"/>
        <v>1.8153022399999996</v>
      </c>
      <c r="G51" s="135"/>
    </row>
    <row r="52" spans="1:7" s="14" customFormat="1" ht="39.75" customHeight="1" x14ac:dyDescent="0.25">
      <c r="A52" s="34"/>
      <c r="B52" s="35"/>
      <c r="C52" s="35"/>
      <c r="D52" s="36" t="s">
        <v>32</v>
      </c>
      <c r="E52" s="37" t="s">
        <v>33</v>
      </c>
      <c r="F52" s="38"/>
      <c r="G52" s="35"/>
    </row>
    <row r="53" spans="1:7" s="14" customFormat="1" ht="21" customHeight="1" x14ac:dyDescent="0.25">
      <c r="A53" s="147" t="s">
        <v>34</v>
      </c>
      <c r="B53" s="147"/>
      <c r="C53" s="147"/>
      <c r="D53" s="147"/>
      <c r="E53" s="147"/>
      <c r="F53" s="147"/>
      <c r="G53" s="147"/>
    </row>
    <row r="54" spans="1:7" s="14" customFormat="1" ht="21" customHeight="1" x14ac:dyDescent="0.25">
      <c r="A54" s="147" t="s">
        <v>36</v>
      </c>
      <c r="B54" s="147"/>
      <c r="C54" s="147"/>
      <c r="D54" s="147"/>
      <c r="E54" s="147"/>
      <c r="F54" s="147"/>
      <c r="G54" s="147"/>
    </row>
    <row r="55" spans="1:7" s="14" customFormat="1" ht="19.5" x14ac:dyDescent="0.25">
      <c r="A55" s="39"/>
      <c r="B55" s="40" t="s">
        <v>19</v>
      </c>
      <c r="C55" s="148"/>
      <c r="D55" s="148"/>
      <c r="E55" s="148"/>
      <c r="F55" s="148"/>
      <c r="G55" s="148"/>
    </row>
    <row r="56" spans="1:7" s="14" customFormat="1" ht="22.5" customHeight="1" x14ac:dyDescent="0.25">
      <c r="A56" s="133" t="s">
        <v>37</v>
      </c>
      <c r="B56" s="111" t="s">
        <v>38</v>
      </c>
      <c r="C56" s="43" t="s">
        <v>21</v>
      </c>
      <c r="D56" s="42">
        <f>SUM(D57:D59)</f>
        <v>8.4930000000000003</v>
      </c>
      <c r="E56" s="42">
        <f>SUM(E57:E59)</f>
        <v>8.4930000000000003</v>
      </c>
      <c r="F56" s="103">
        <f>SUM(F57:F59)</f>
        <v>8.4930000000000003</v>
      </c>
      <c r="G56" s="153" t="s">
        <v>97</v>
      </c>
    </row>
    <row r="57" spans="1:7" s="14" customFormat="1" ht="19.5" x14ac:dyDescent="0.25">
      <c r="A57" s="133"/>
      <c r="B57" s="111"/>
      <c r="C57" s="46" t="s">
        <v>12</v>
      </c>
      <c r="D57" s="61">
        <v>0</v>
      </c>
      <c r="E57" s="99">
        <v>0</v>
      </c>
      <c r="F57" s="99">
        <v>0</v>
      </c>
      <c r="G57" s="154"/>
    </row>
    <row r="58" spans="1:7" s="14" customFormat="1" ht="19.5" x14ac:dyDescent="0.25">
      <c r="A58" s="133"/>
      <c r="B58" s="111"/>
      <c r="C58" s="46" t="s">
        <v>13</v>
      </c>
      <c r="D58" s="100">
        <v>8.4930000000000003</v>
      </c>
      <c r="E58" s="99">
        <v>8.4930000000000003</v>
      </c>
      <c r="F58" s="99">
        <v>8.4930000000000003</v>
      </c>
      <c r="G58" s="154"/>
    </row>
    <row r="59" spans="1:7" s="14" customFormat="1" ht="39" customHeight="1" x14ac:dyDescent="0.25">
      <c r="A59" s="133"/>
      <c r="B59" s="111"/>
      <c r="C59" s="46" t="s">
        <v>14</v>
      </c>
      <c r="D59" s="61">
        <v>0</v>
      </c>
      <c r="E59" s="99">
        <v>0</v>
      </c>
      <c r="F59" s="99">
        <v>0</v>
      </c>
      <c r="G59" s="155"/>
    </row>
    <row r="60" spans="1:7" s="14" customFormat="1" ht="41.25" thickBot="1" x14ac:dyDescent="0.3">
      <c r="A60" s="134" t="str">
        <f>D52</f>
        <v>III</v>
      </c>
      <c r="B60" s="53" t="s">
        <v>31</v>
      </c>
      <c r="C60" s="54" t="s">
        <v>11</v>
      </c>
      <c r="D60" s="55">
        <f>D61+D62+D63</f>
        <v>8.4930000000000003</v>
      </c>
      <c r="E60" s="55">
        <f>E61+E62+E63</f>
        <v>8.4930000000000003</v>
      </c>
      <c r="F60" s="55">
        <f>F61+F62+F63</f>
        <v>8.4930000000000003</v>
      </c>
      <c r="G60" s="135"/>
    </row>
    <row r="61" spans="1:7" s="14" customFormat="1" ht="21" thickBot="1" x14ac:dyDescent="0.3">
      <c r="A61" s="134"/>
      <c r="B61" s="136" t="str">
        <f>E52</f>
        <v>ОБРАЗОВАНИЕ</v>
      </c>
      <c r="C61" s="56" t="s">
        <v>12</v>
      </c>
      <c r="D61" s="62">
        <f t="shared" ref="D61:F63" si="5">D57</f>
        <v>0</v>
      </c>
      <c r="E61" s="62">
        <f t="shared" si="5"/>
        <v>0</v>
      </c>
      <c r="F61" s="62">
        <f t="shared" si="5"/>
        <v>0</v>
      </c>
      <c r="G61" s="135"/>
    </row>
    <row r="62" spans="1:7" s="14" customFormat="1" x14ac:dyDescent="0.25">
      <c r="A62" s="134"/>
      <c r="B62" s="136"/>
      <c r="C62" s="56" t="s">
        <v>13</v>
      </c>
      <c r="D62" s="62">
        <f t="shared" si="5"/>
        <v>8.4930000000000003</v>
      </c>
      <c r="E62" s="62">
        <f t="shared" si="5"/>
        <v>8.4930000000000003</v>
      </c>
      <c r="F62" s="62">
        <f t="shared" si="5"/>
        <v>8.4930000000000003</v>
      </c>
      <c r="G62" s="135"/>
    </row>
    <row r="63" spans="1:7" s="14" customFormat="1" x14ac:dyDescent="0.25">
      <c r="A63" s="134"/>
      <c r="B63" s="136"/>
      <c r="C63" s="59" t="s">
        <v>14</v>
      </c>
      <c r="D63" s="62">
        <f t="shared" si="5"/>
        <v>0</v>
      </c>
      <c r="E63" s="62">
        <f t="shared" si="5"/>
        <v>0</v>
      </c>
      <c r="F63" s="62">
        <f t="shared" si="5"/>
        <v>0</v>
      </c>
      <c r="G63" s="135"/>
    </row>
    <row r="64" spans="1:7" s="14" customFormat="1" ht="57.75" customHeight="1" x14ac:dyDescent="0.25">
      <c r="A64" s="34"/>
      <c r="B64" s="35"/>
      <c r="C64" s="35"/>
      <c r="D64" s="36" t="s">
        <v>39</v>
      </c>
      <c r="E64" s="37" t="s">
        <v>40</v>
      </c>
      <c r="F64" s="38"/>
      <c r="G64" s="35"/>
    </row>
    <row r="65" spans="1:7" s="14" customFormat="1" ht="21" customHeight="1" x14ac:dyDescent="0.25">
      <c r="A65" s="147" t="s">
        <v>41</v>
      </c>
      <c r="B65" s="147"/>
      <c r="C65" s="147"/>
      <c r="D65" s="147"/>
      <c r="E65" s="147"/>
      <c r="F65" s="147"/>
      <c r="G65" s="147"/>
    </row>
    <row r="66" spans="1:7" s="14" customFormat="1" ht="19.5" x14ac:dyDescent="0.25">
      <c r="A66" s="39"/>
      <c r="B66" s="40" t="s">
        <v>19</v>
      </c>
      <c r="C66" s="148"/>
      <c r="D66" s="148"/>
      <c r="E66" s="148"/>
      <c r="F66" s="148"/>
      <c r="G66" s="148"/>
    </row>
    <row r="67" spans="1:7" s="14" customFormat="1" ht="22.5" customHeight="1" x14ac:dyDescent="0.25">
      <c r="A67" s="149" t="s">
        <v>20</v>
      </c>
      <c r="B67" s="111" t="s">
        <v>42</v>
      </c>
      <c r="C67" s="43" t="s">
        <v>21</v>
      </c>
      <c r="D67" s="42">
        <f>SUM(D68:D70)</f>
        <v>32.586125629999998</v>
      </c>
      <c r="E67" s="42">
        <f>SUM(E68:E70)</f>
        <v>32.586125629999998</v>
      </c>
      <c r="F67" s="103">
        <f>SUM(F68:F70)</f>
        <v>32.586125629999998</v>
      </c>
      <c r="G67" s="150" t="s">
        <v>85</v>
      </c>
    </row>
    <row r="68" spans="1:7" s="14" customFormat="1" ht="45" customHeight="1" x14ac:dyDescent="0.25">
      <c r="A68" s="149"/>
      <c r="B68" s="111"/>
      <c r="C68" s="60" t="s">
        <v>12</v>
      </c>
      <c r="D68" s="61">
        <v>31.7747311</v>
      </c>
      <c r="E68" s="61">
        <v>31.7747311</v>
      </c>
      <c r="F68" s="102">
        <v>31.7747311</v>
      </c>
      <c r="G68" s="151"/>
    </row>
    <row r="69" spans="1:7" s="14" customFormat="1" ht="19.5" x14ac:dyDescent="0.25">
      <c r="A69" s="149"/>
      <c r="B69" s="111"/>
      <c r="C69" s="60" t="s">
        <v>13</v>
      </c>
      <c r="D69" s="61">
        <v>0.64846389999999998</v>
      </c>
      <c r="E69" s="61">
        <v>0.64846389999999998</v>
      </c>
      <c r="F69" s="102">
        <v>0.64846389999999998</v>
      </c>
      <c r="G69" s="151"/>
    </row>
    <row r="70" spans="1:7" s="14" customFormat="1" ht="409.5" customHeight="1" thickBot="1" x14ac:dyDescent="0.3">
      <c r="A70" s="149"/>
      <c r="B70" s="111"/>
      <c r="C70" s="60" t="s">
        <v>14</v>
      </c>
      <c r="D70" s="61">
        <v>0.16293062999999999</v>
      </c>
      <c r="E70" s="61">
        <v>0.16293062999999999</v>
      </c>
      <c r="F70" s="102">
        <v>0.16293062999999999</v>
      </c>
      <c r="G70" s="152"/>
    </row>
    <row r="71" spans="1:7" s="14" customFormat="1" ht="21" customHeight="1" thickBot="1" x14ac:dyDescent="0.3">
      <c r="A71" s="141" t="s">
        <v>43</v>
      </c>
      <c r="B71" s="141"/>
      <c r="C71" s="141"/>
      <c r="D71" s="141"/>
      <c r="E71" s="141"/>
      <c r="F71" s="141"/>
      <c r="G71" s="141"/>
    </row>
    <row r="72" spans="1:7" s="14" customFormat="1" ht="19.5" x14ac:dyDescent="0.25">
      <c r="A72" s="63"/>
      <c r="B72" s="64" t="s">
        <v>19</v>
      </c>
      <c r="C72" s="132"/>
      <c r="D72" s="132"/>
      <c r="E72" s="132"/>
      <c r="F72" s="132"/>
      <c r="G72" s="132"/>
    </row>
    <row r="73" spans="1:7" s="14" customFormat="1" ht="22.5" customHeight="1" x14ac:dyDescent="0.25">
      <c r="A73" s="142" t="s">
        <v>20</v>
      </c>
      <c r="B73" s="143" t="s">
        <v>44</v>
      </c>
      <c r="C73" s="43" t="s">
        <v>21</v>
      </c>
      <c r="D73" s="42">
        <f>SUM(D74:D76)</f>
        <v>7.7097750400000002</v>
      </c>
      <c r="E73" s="42">
        <f>SUM(E74:E76)</f>
        <v>7.7097750400000002</v>
      </c>
      <c r="F73" s="97">
        <f>SUM(F74:F76)</f>
        <v>7.7041659999999998</v>
      </c>
      <c r="G73" s="127" t="s">
        <v>91</v>
      </c>
    </row>
    <row r="74" spans="1:7" s="14" customFormat="1" ht="19.5" x14ac:dyDescent="0.25">
      <c r="A74" s="142"/>
      <c r="B74" s="143"/>
      <c r="C74" s="60" t="s">
        <v>12</v>
      </c>
      <c r="D74" s="102">
        <v>6.1093172300000003</v>
      </c>
      <c r="E74" s="102">
        <v>6.1093172300000003</v>
      </c>
      <c r="F74" s="102">
        <v>6.1093172300000003</v>
      </c>
      <c r="G74" s="127"/>
    </row>
    <row r="75" spans="1:7" s="14" customFormat="1" ht="19.5" x14ac:dyDescent="0.25">
      <c r="A75" s="142"/>
      <c r="B75" s="143"/>
      <c r="C75" s="60" t="s">
        <v>13</v>
      </c>
      <c r="D75" s="102">
        <v>1.0679159199999999</v>
      </c>
      <c r="E75" s="102">
        <v>1.0679159199999999</v>
      </c>
      <c r="F75" s="102">
        <v>1.06230688</v>
      </c>
      <c r="G75" s="127"/>
    </row>
    <row r="76" spans="1:7" s="14" customFormat="1" ht="91.7" customHeight="1" x14ac:dyDescent="0.25">
      <c r="A76" s="142"/>
      <c r="B76" s="143"/>
      <c r="C76" s="60" t="s">
        <v>14</v>
      </c>
      <c r="D76" s="102">
        <v>0.53254188999999996</v>
      </c>
      <c r="E76" s="102">
        <v>0.53254188999999996</v>
      </c>
      <c r="F76" s="102">
        <v>0.53254188999999996</v>
      </c>
      <c r="G76" s="127"/>
    </row>
    <row r="77" spans="1:7" s="14" customFormat="1" ht="41.25" thickBot="1" x14ac:dyDescent="0.3">
      <c r="A77" s="134" t="str">
        <f>D64</f>
        <v>IV</v>
      </c>
      <c r="B77" s="53" t="s">
        <v>31</v>
      </c>
      <c r="C77" s="54" t="s">
        <v>11</v>
      </c>
      <c r="D77" s="55">
        <f>D78+D79+D80</f>
        <v>40.295900670000002</v>
      </c>
      <c r="E77" s="55">
        <f>E78+E79+E80</f>
        <v>40.295900670000002</v>
      </c>
      <c r="F77" s="55">
        <f>F78+F79+F80</f>
        <v>40.290291629999999</v>
      </c>
      <c r="G77" s="144"/>
    </row>
    <row r="78" spans="1:7" s="14" customFormat="1" ht="21" thickBot="1" x14ac:dyDescent="0.3">
      <c r="A78" s="134"/>
      <c r="B78" s="136" t="str">
        <f>E64</f>
        <v>ЖИЛЬЕ И ГОРОДСКАЯ СРЕДА</v>
      </c>
      <c r="C78" s="56" t="s">
        <v>12</v>
      </c>
      <c r="D78" s="62">
        <f t="shared" ref="D78:F80" si="6">D74+D68</f>
        <v>37.884048329999999</v>
      </c>
      <c r="E78" s="62">
        <f t="shared" si="6"/>
        <v>37.884048329999999</v>
      </c>
      <c r="F78" s="62">
        <f t="shared" si="6"/>
        <v>37.884048329999999</v>
      </c>
      <c r="G78" s="145"/>
    </row>
    <row r="79" spans="1:7" s="14" customFormat="1" ht="21" thickBot="1" x14ac:dyDescent="0.3">
      <c r="A79" s="134"/>
      <c r="B79" s="136"/>
      <c r="C79" s="56" t="s">
        <v>13</v>
      </c>
      <c r="D79" s="62">
        <f t="shared" si="6"/>
        <v>1.7163798199999998</v>
      </c>
      <c r="E79" s="62">
        <f t="shared" si="6"/>
        <v>1.7163798199999998</v>
      </c>
      <c r="F79" s="62">
        <f t="shared" si="6"/>
        <v>1.7107707799999998</v>
      </c>
      <c r="G79" s="145"/>
    </row>
    <row r="80" spans="1:7" s="14" customFormat="1" ht="21" thickBot="1" x14ac:dyDescent="0.3">
      <c r="A80" s="134"/>
      <c r="B80" s="136"/>
      <c r="C80" s="59" t="s">
        <v>14</v>
      </c>
      <c r="D80" s="62">
        <f t="shared" si="6"/>
        <v>0.69547251999999993</v>
      </c>
      <c r="E80" s="62">
        <f t="shared" si="6"/>
        <v>0.69547251999999993</v>
      </c>
      <c r="F80" s="62">
        <f t="shared" si="6"/>
        <v>0.69547251999999993</v>
      </c>
      <c r="G80" s="146"/>
    </row>
    <row r="81" spans="1:7" s="14" customFormat="1" ht="48.75" customHeight="1" thickBot="1" x14ac:dyDescent="0.3">
      <c r="A81" s="34"/>
      <c r="B81" s="35"/>
      <c r="C81" s="35"/>
      <c r="D81" s="36" t="s">
        <v>45</v>
      </c>
      <c r="E81" s="37" t="s">
        <v>46</v>
      </c>
      <c r="F81" s="38"/>
      <c r="G81" s="35"/>
    </row>
    <row r="82" spans="1:7" s="14" customFormat="1" ht="21" customHeight="1" x14ac:dyDescent="0.25">
      <c r="A82" s="141" t="s">
        <v>47</v>
      </c>
      <c r="B82" s="141"/>
      <c r="C82" s="141"/>
      <c r="D82" s="141"/>
      <c r="E82" s="141"/>
      <c r="F82" s="141"/>
      <c r="G82" s="141"/>
    </row>
    <row r="83" spans="1:7" s="14" customFormat="1" ht="19.5" x14ac:dyDescent="0.25">
      <c r="A83" s="39"/>
      <c r="B83" s="40" t="s">
        <v>19</v>
      </c>
      <c r="C83" s="132"/>
      <c r="D83" s="132"/>
      <c r="E83" s="132"/>
      <c r="F83" s="132"/>
      <c r="G83" s="132"/>
    </row>
    <row r="84" spans="1:7" s="14" customFormat="1" ht="22.5" customHeight="1" x14ac:dyDescent="0.25">
      <c r="A84" s="133" t="s">
        <v>20</v>
      </c>
      <c r="B84" s="111" t="s">
        <v>48</v>
      </c>
      <c r="C84" s="43" t="s">
        <v>21</v>
      </c>
      <c r="D84" s="42">
        <f>SUM(D85:D87)</f>
        <v>0.01</v>
      </c>
      <c r="E84" s="42">
        <f>SUM(E85:E87)</f>
        <v>0.01</v>
      </c>
      <c r="F84" s="42">
        <f>SUM(F85:F87)</f>
        <v>0.01</v>
      </c>
      <c r="G84" s="128" t="s">
        <v>95</v>
      </c>
    </row>
    <row r="85" spans="1:7" s="14" customFormat="1" ht="19.5" x14ac:dyDescent="0.25">
      <c r="A85" s="133"/>
      <c r="B85" s="111"/>
      <c r="C85" s="46" t="s">
        <v>12</v>
      </c>
      <c r="D85" s="61">
        <v>0</v>
      </c>
      <c r="E85" s="61">
        <v>0</v>
      </c>
      <c r="F85" s="61">
        <v>0</v>
      </c>
      <c r="G85" s="128"/>
    </row>
    <row r="86" spans="1:7" s="14" customFormat="1" ht="19.5" x14ac:dyDescent="0.25">
      <c r="A86" s="133"/>
      <c r="B86" s="111"/>
      <c r="C86" s="46" t="s">
        <v>13</v>
      </c>
      <c r="D86" s="61">
        <v>0</v>
      </c>
      <c r="E86" s="61">
        <v>0</v>
      </c>
      <c r="F86" s="61">
        <v>0</v>
      </c>
      <c r="G86" s="128"/>
    </row>
    <row r="87" spans="1:7" s="14" customFormat="1" ht="41.25" customHeight="1" x14ac:dyDescent="0.25">
      <c r="A87" s="133"/>
      <c r="B87" s="111"/>
      <c r="C87" s="46" t="s">
        <v>14</v>
      </c>
      <c r="D87" s="61">
        <v>0.01</v>
      </c>
      <c r="E87" s="61">
        <v>0.01</v>
      </c>
      <c r="F87" s="100">
        <v>0.01</v>
      </c>
      <c r="G87" s="128"/>
    </row>
    <row r="88" spans="1:7" s="14" customFormat="1" ht="40.5" x14ac:dyDescent="0.25">
      <c r="A88" s="134" t="str">
        <f>D81</f>
        <v>XI</v>
      </c>
      <c r="B88" s="53" t="s">
        <v>31</v>
      </c>
      <c r="C88" s="54" t="s">
        <v>11</v>
      </c>
      <c r="D88" s="55">
        <f>D89+D90+D91</f>
        <v>0.01</v>
      </c>
      <c r="E88" s="55">
        <f>E89+E90+E91</f>
        <v>0.01</v>
      </c>
      <c r="F88" s="55">
        <f>F89+F90+F91</f>
        <v>0.01</v>
      </c>
      <c r="G88" s="135"/>
    </row>
    <row r="89" spans="1:7" s="14" customFormat="1" x14ac:dyDescent="0.25">
      <c r="A89" s="134"/>
      <c r="B89" s="136" t="str">
        <f>E81</f>
        <v>МАЛОЕ И СРЕДНЕЕ ПРЕДПРИНИМАТЕЛЬСТВО</v>
      </c>
      <c r="C89" s="56" t="s">
        <v>12</v>
      </c>
      <c r="D89" s="62">
        <f>D85</f>
        <v>0</v>
      </c>
      <c r="E89" s="62">
        <f t="shared" ref="E89:F89" si="7">E85</f>
        <v>0</v>
      </c>
      <c r="F89" s="62">
        <f t="shared" si="7"/>
        <v>0</v>
      </c>
      <c r="G89" s="135"/>
    </row>
    <row r="90" spans="1:7" s="14" customFormat="1" x14ac:dyDescent="0.25">
      <c r="A90" s="134"/>
      <c r="B90" s="136"/>
      <c r="C90" s="56" t="s">
        <v>13</v>
      </c>
      <c r="D90" s="62">
        <f t="shared" ref="D90:F91" si="8">D86</f>
        <v>0</v>
      </c>
      <c r="E90" s="62">
        <f t="shared" si="8"/>
        <v>0</v>
      </c>
      <c r="F90" s="62">
        <f t="shared" si="8"/>
        <v>0</v>
      </c>
      <c r="G90" s="135"/>
    </row>
    <row r="91" spans="1:7" s="14" customFormat="1" x14ac:dyDescent="0.25">
      <c r="A91" s="134"/>
      <c r="B91" s="136"/>
      <c r="C91" s="59" t="s">
        <v>14</v>
      </c>
      <c r="D91" s="62">
        <f t="shared" si="8"/>
        <v>0.01</v>
      </c>
      <c r="E91" s="62">
        <f t="shared" si="8"/>
        <v>0.01</v>
      </c>
      <c r="F91" s="62">
        <f t="shared" si="8"/>
        <v>0.01</v>
      </c>
      <c r="G91" s="135"/>
    </row>
    <row r="92" spans="1:7" ht="49.5" customHeight="1" x14ac:dyDescent="0.25">
      <c r="A92" s="137" t="s">
        <v>49</v>
      </c>
      <c r="B92" s="137"/>
      <c r="C92" s="137"/>
      <c r="D92" s="137"/>
      <c r="E92" s="137"/>
      <c r="F92" s="137"/>
      <c r="G92" s="137"/>
    </row>
    <row r="93" spans="1:7" ht="7.5" customHeight="1" x14ac:dyDescent="0.25">
      <c r="A93" s="65"/>
      <c r="B93" s="66"/>
      <c r="C93" s="66"/>
      <c r="D93" s="66"/>
      <c r="E93" s="66"/>
      <c r="F93" s="66"/>
      <c r="G93" s="66"/>
    </row>
    <row r="94" spans="1:7" s="68" customFormat="1" ht="22.5" customHeight="1" x14ac:dyDescent="0.3">
      <c r="A94" s="138"/>
      <c r="B94" s="139" t="s">
        <v>50</v>
      </c>
      <c r="C94" s="67" t="s">
        <v>11</v>
      </c>
      <c r="D94" s="26">
        <f>SUM(D95:D97)</f>
        <v>385.54526186000004</v>
      </c>
      <c r="E94" s="26">
        <f>SUM(E95:E97)</f>
        <v>384.31258713999995</v>
      </c>
      <c r="F94" s="26">
        <f>SUM(F95:F97)</f>
        <v>384.32284533999996</v>
      </c>
      <c r="G94" s="140"/>
    </row>
    <row r="95" spans="1:7" s="68" customFormat="1" ht="22.5" customHeight="1" x14ac:dyDescent="0.3">
      <c r="A95" s="138"/>
      <c r="B95" s="139"/>
      <c r="C95" s="28" t="s">
        <v>12</v>
      </c>
      <c r="D95" s="30">
        <f>D100+D105+D109+D113+D119+D123+D129+D133+D142+D137</f>
        <v>42.64</v>
      </c>
      <c r="E95" s="81">
        <f t="shared" ref="E95:F95" si="9">E100+E105+E109+E113+E119+E123+E129+E133+E142+E137</f>
        <v>42.64</v>
      </c>
      <c r="F95" s="81">
        <f t="shared" si="9"/>
        <v>42.6402</v>
      </c>
      <c r="G95" s="140"/>
    </row>
    <row r="96" spans="1:7" s="68" customFormat="1" ht="22.5" customHeight="1" x14ac:dyDescent="0.3">
      <c r="A96" s="138"/>
      <c r="B96" s="139"/>
      <c r="C96" s="28" t="s">
        <v>13</v>
      </c>
      <c r="D96" s="81">
        <f t="shared" ref="D96:F97" si="10">D101+D106+D110+D114+D120+D124+D130+D134+D143+D138</f>
        <v>331.94077000000004</v>
      </c>
      <c r="E96" s="81">
        <f t="shared" si="10"/>
        <v>330.74734951999994</v>
      </c>
      <c r="F96" s="81">
        <f t="shared" si="10"/>
        <v>330.75112636999995</v>
      </c>
      <c r="G96" s="140"/>
    </row>
    <row r="97" spans="1:11" s="68" customFormat="1" ht="22.5" customHeight="1" x14ac:dyDescent="0.3">
      <c r="A97" s="138"/>
      <c r="B97" s="139"/>
      <c r="C97" s="31" t="s">
        <v>14</v>
      </c>
      <c r="D97" s="81">
        <f t="shared" si="10"/>
        <v>10.964491859999999</v>
      </c>
      <c r="E97" s="81">
        <f t="shared" si="10"/>
        <v>10.925237619999999</v>
      </c>
      <c r="F97" s="81">
        <f t="shared" si="10"/>
        <v>10.931518970000001</v>
      </c>
      <c r="G97" s="140"/>
    </row>
    <row r="98" spans="1:11" ht="29.25" thickBot="1" x14ac:dyDescent="0.5">
      <c r="A98" s="69">
        <v>1</v>
      </c>
      <c r="B98" s="129" t="s">
        <v>51</v>
      </c>
      <c r="C98" s="129"/>
      <c r="D98" s="129"/>
      <c r="E98" s="129"/>
      <c r="F98" s="129"/>
      <c r="G98" s="129"/>
      <c r="K98" s="70"/>
    </row>
    <row r="99" spans="1:11" ht="21.75" customHeight="1" thickBot="1" x14ac:dyDescent="0.3">
      <c r="A99" s="130" t="s">
        <v>52</v>
      </c>
      <c r="B99" s="111" t="s">
        <v>53</v>
      </c>
      <c r="C99" s="43" t="s">
        <v>21</v>
      </c>
      <c r="D99" s="42">
        <f>SUM(D100:D102)</f>
        <v>4.33</v>
      </c>
      <c r="E99" s="42">
        <f>SUM(E100:E102)</f>
        <v>4.33</v>
      </c>
      <c r="F99" s="42">
        <f>SUM(F100:F102)</f>
        <v>4.33</v>
      </c>
      <c r="G99" s="131" t="s">
        <v>81</v>
      </c>
    </row>
    <row r="100" spans="1:11" ht="18.75" customHeight="1" thickBot="1" x14ac:dyDescent="0.3">
      <c r="A100" s="130"/>
      <c r="B100" s="111"/>
      <c r="C100" s="46" t="s">
        <v>12</v>
      </c>
      <c r="D100" s="61">
        <v>0</v>
      </c>
      <c r="E100" s="61">
        <v>0</v>
      </c>
      <c r="F100" s="61">
        <v>0</v>
      </c>
      <c r="G100" s="131"/>
    </row>
    <row r="101" spans="1:11" ht="18.75" customHeight="1" thickBot="1" x14ac:dyDescent="0.3">
      <c r="A101" s="130"/>
      <c r="B101" s="111"/>
      <c r="C101" s="46" t="s">
        <v>13</v>
      </c>
      <c r="D101" s="88">
        <v>4.2</v>
      </c>
      <c r="E101" s="87">
        <v>4.2</v>
      </c>
      <c r="F101" s="102">
        <v>4.2</v>
      </c>
      <c r="G101" s="131"/>
    </row>
    <row r="102" spans="1:11" ht="39.75" customHeight="1" x14ac:dyDescent="0.25">
      <c r="A102" s="130"/>
      <c r="B102" s="111"/>
      <c r="C102" s="46" t="s">
        <v>14</v>
      </c>
      <c r="D102" s="88">
        <v>0.13</v>
      </c>
      <c r="E102" s="87">
        <v>0.13</v>
      </c>
      <c r="F102" s="102">
        <v>0.13</v>
      </c>
      <c r="G102" s="131"/>
    </row>
    <row r="103" spans="1:11" x14ac:dyDescent="0.3">
      <c r="A103" s="71">
        <v>2</v>
      </c>
      <c r="B103" s="109" t="s">
        <v>54</v>
      </c>
      <c r="C103" s="109"/>
      <c r="D103" s="109"/>
      <c r="E103" s="109"/>
      <c r="F103" s="109"/>
      <c r="G103" s="109"/>
    </row>
    <row r="104" spans="1:11" ht="22.5" customHeight="1" x14ac:dyDescent="0.25">
      <c r="A104" s="108" t="s">
        <v>55</v>
      </c>
      <c r="B104" s="111" t="s">
        <v>56</v>
      </c>
      <c r="C104" s="43" t="s">
        <v>21</v>
      </c>
      <c r="D104" s="42">
        <f>D105+D106+D107</f>
        <v>17.402200000000001</v>
      </c>
      <c r="E104" s="42">
        <f>E105+E106+E107</f>
        <v>17.399999999999999</v>
      </c>
      <c r="F104" s="42">
        <f>SUM(F105:F107)</f>
        <v>17.404202910000002</v>
      </c>
      <c r="G104" s="127" t="s">
        <v>83</v>
      </c>
    </row>
    <row r="105" spans="1:11" ht="19.5" x14ac:dyDescent="0.25">
      <c r="A105" s="108"/>
      <c r="B105" s="111"/>
      <c r="C105" s="60" t="s">
        <v>12</v>
      </c>
      <c r="D105" s="61">
        <v>0</v>
      </c>
      <c r="E105" s="61">
        <v>0</v>
      </c>
      <c r="F105" s="61">
        <v>0</v>
      </c>
      <c r="G105" s="127"/>
    </row>
    <row r="106" spans="1:11" ht="19.5" x14ac:dyDescent="0.25">
      <c r="A106" s="108"/>
      <c r="B106" s="111"/>
      <c r="C106" s="60" t="s">
        <v>13</v>
      </c>
      <c r="D106" s="61">
        <v>16.88</v>
      </c>
      <c r="E106" s="61">
        <v>16.88</v>
      </c>
      <c r="F106" s="102">
        <v>16.882076820000002</v>
      </c>
      <c r="G106" s="127"/>
    </row>
    <row r="107" spans="1:11" ht="114.75" customHeight="1" x14ac:dyDescent="0.25">
      <c r="A107" s="108"/>
      <c r="B107" s="111"/>
      <c r="C107" s="60" t="s">
        <v>14</v>
      </c>
      <c r="D107" s="61">
        <v>0.5222</v>
      </c>
      <c r="E107" s="61">
        <v>0.52</v>
      </c>
      <c r="F107" s="102">
        <v>0.52212608999999999</v>
      </c>
      <c r="G107" s="127"/>
    </row>
    <row r="108" spans="1:11" ht="22.5" customHeight="1" x14ac:dyDescent="0.25">
      <c r="A108" s="126" t="s">
        <v>35</v>
      </c>
      <c r="B108" s="111" t="s">
        <v>57</v>
      </c>
      <c r="C108" s="43" t="s">
        <v>21</v>
      </c>
      <c r="D108" s="42">
        <f>SUM(D109:D111)</f>
        <v>10.959999999999999</v>
      </c>
      <c r="E108" s="42">
        <f>SUM(E109:E111)</f>
        <v>10.959999999999999</v>
      </c>
      <c r="F108" s="42">
        <f>SUM(F109:F111)</f>
        <v>10.959999999999999</v>
      </c>
      <c r="G108" s="128" t="s">
        <v>84</v>
      </c>
    </row>
    <row r="109" spans="1:11" ht="19.5" x14ac:dyDescent="0.25">
      <c r="A109" s="126"/>
      <c r="B109" s="111"/>
      <c r="C109" s="60" t="s">
        <v>12</v>
      </c>
      <c r="D109" s="61">
        <v>0</v>
      </c>
      <c r="E109" s="61">
        <v>0</v>
      </c>
      <c r="F109" s="61">
        <v>0</v>
      </c>
      <c r="G109" s="128"/>
    </row>
    <row r="110" spans="1:11" ht="19.5" x14ac:dyDescent="0.25">
      <c r="A110" s="126"/>
      <c r="B110" s="111"/>
      <c r="C110" s="60" t="s">
        <v>13</v>
      </c>
      <c r="D110" s="61">
        <v>10.87</v>
      </c>
      <c r="E110" s="61">
        <v>10.87</v>
      </c>
      <c r="F110" s="100">
        <v>10.87</v>
      </c>
      <c r="G110" s="128"/>
    </row>
    <row r="111" spans="1:11" ht="26.25" customHeight="1" x14ac:dyDescent="0.25">
      <c r="A111" s="126"/>
      <c r="B111" s="111"/>
      <c r="C111" s="60" t="s">
        <v>14</v>
      </c>
      <c r="D111" s="61">
        <v>0.09</v>
      </c>
      <c r="E111" s="61">
        <v>0.09</v>
      </c>
      <c r="F111" s="100">
        <v>0.09</v>
      </c>
      <c r="G111" s="128"/>
    </row>
    <row r="112" spans="1:11" ht="44.85" customHeight="1" x14ac:dyDescent="0.25">
      <c r="A112" s="126" t="s">
        <v>74</v>
      </c>
      <c r="B112" s="111" t="s">
        <v>59</v>
      </c>
      <c r="C112" s="43" t="s">
        <v>21</v>
      </c>
      <c r="D112" s="42">
        <f>D113+D114+D115</f>
        <v>9.09</v>
      </c>
      <c r="E112" s="42">
        <f>E113+E114+E115</f>
        <v>7.968</v>
      </c>
      <c r="F112" s="103">
        <f>F113+F114+F115</f>
        <v>7.968</v>
      </c>
      <c r="G112" s="127" t="s">
        <v>96</v>
      </c>
    </row>
    <row r="113" spans="1:7" ht="47.85" customHeight="1" x14ac:dyDescent="0.25">
      <c r="A113" s="126"/>
      <c r="B113" s="111"/>
      <c r="C113" s="46" t="s">
        <v>12</v>
      </c>
      <c r="D113" s="61">
        <v>0</v>
      </c>
      <c r="E113" s="61">
        <v>0</v>
      </c>
      <c r="F113" s="61">
        <v>0</v>
      </c>
      <c r="G113" s="127"/>
    </row>
    <row r="114" spans="1:7" ht="19.5" customHeight="1" x14ac:dyDescent="0.25">
      <c r="A114" s="126"/>
      <c r="B114" s="111"/>
      <c r="C114" s="46" t="s">
        <v>13</v>
      </c>
      <c r="D114" s="61">
        <v>6.58</v>
      </c>
      <c r="E114" s="98">
        <v>5.4880000000000004</v>
      </c>
      <c r="F114" s="98">
        <v>5.4880000000000004</v>
      </c>
      <c r="G114" s="127"/>
    </row>
    <row r="115" spans="1:7" ht="107.25" customHeight="1" x14ac:dyDescent="0.25">
      <c r="A115" s="126"/>
      <c r="B115" s="111"/>
      <c r="C115" s="46" t="s">
        <v>14</v>
      </c>
      <c r="D115" s="61">
        <v>2.5099999999999998</v>
      </c>
      <c r="E115" s="52">
        <v>2.48</v>
      </c>
      <c r="F115" s="99">
        <v>2.48</v>
      </c>
      <c r="G115" s="127"/>
    </row>
    <row r="116" spans="1:7" ht="14.25" customHeight="1" x14ac:dyDescent="0.3">
      <c r="A116" s="72"/>
      <c r="B116" s="73"/>
      <c r="C116" s="74"/>
      <c r="D116" s="75"/>
      <c r="E116" s="75"/>
      <c r="F116" s="75"/>
      <c r="G116" s="75"/>
    </row>
    <row r="117" spans="1:7" s="14" customFormat="1" x14ac:dyDescent="0.3">
      <c r="A117" s="71">
        <v>4</v>
      </c>
      <c r="B117" s="109" t="s">
        <v>60</v>
      </c>
      <c r="C117" s="109"/>
      <c r="D117" s="109"/>
      <c r="E117" s="109"/>
      <c r="F117" s="109"/>
      <c r="G117" s="109"/>
    </row>
    <row r="118" spans="1:7" ht="34.35" customHeight="1" x14ac:dyDescent="0.25">
      <c r="A118" s="108" t="s">
        <v>61</v>
      </c>
      <c r="B118" s="111" t="s">
        <v>62</v>
      </c>
      <c r="C118" s="43" t="s">
        <v>21</v>
      </c>
      <c r="D118" s="42">
        <f>D120+D121</f>
        <v>51.546391749999998</v>
      </c>
      <c r="E118" s="42">
        <f>E120+E121</f>
        <v>51.546391749999998</v>
      </c>
      <c r="F118" s="42">
        <f>F120+F121</f>
        <v>51.546391749999998</v>
      </c>
      <c r="G118" s="128" t="s">
        <v>79</v>
      </c>
    </row>
    <row r="119" spans="1:7" ht="29.85" customHeight="1" x14ac:dyDescent="0.25">
      <c r="A119" s="108"/>
      <c r="B119" s="111"/>
      <c r="C119" s="60" t="s">
        <v>12</v>
      </c>
      <c r="D119" s="61"/>
      <c r="E119" s="61"/>
      <c r="F119" s="61"/>
      <c r="G119" s="128"/>
    </row>
    <row r="120" spans="1:7" ht="35.85" customHeight="1" x14ac:dyDescent="0.25">
      <c r="A120" s="108"/>
      <c r="B120" s="111"/>
      <c r="C120" s="60" t="s">
        <v>13</v>
      </c>
      <c r="D120" s="61">
        <v>50</v>
      </c>
      <c r="E120" s="92">
        <v>50</v>
      </c>
      <c r="F120" s="96">
        <f>17.56359358+11.18651723+6.15236475+3.8007281+2.26495728+9.03183906</f>
        <v>50</v>
      </c>
      <c r="G120" s="128"/>
    </row>
    <row r="121" spans="1:7" ht="36" customHeight="1" x14ac:dyDescent="0.25">
      <c r="A121" s="108"/>
      <c r="B121" s="111"/>
      <c r="C121" s="60" t="s">
        <v>14</v>
      </c>
      <c r="D121" s="61">
        <v>1.54639175</v>
      </c>
      <c r="E121" s="92">
        <v>1.54639175</v>
      </c>
      <c r="F121" s="96">
        <f>0.0083363+0.46503842+0.05037784+0.01945136+0.345974756+0.19027932+0.11754829+0.07005022+0.26458844+0.014746804</f>
        <v>1.54639175</v>
      </c>
      <c r="G121" s="128"/>
    </row>
    <row r="122" spans="1:7" ht="22.5" customHeight="1" x14ac:dyDescent="0.25">
      <c r="A122" s="108" t="s">
        <v>63</v>
      </c>
      <c r="B122" s="111" t="s">
        <v>64</v>
      </c>
      <c r="C122" s="43" t="s">
        <v>21</v>
      </c>
      <c r="D122" s="42">
        <f>D124+D125</f>
        <v>15.46391753</v>
      </c>
      <c r="E122" s="42">
        <f>E124+E125</f>
        <v>15.46</v>
      </c>
      <c r="F122" s="42">
        <f>F124+F125</f>
        <v>15.463917560000001</v>
      </c>
      <c r="G122" s="128" t="s">
        <v>80</v>
      </c>
    </row>
    <row r="123" spans="1:7" ht="19.5" x14ac:dyDescent="0.25">
      <c r="A123" s="108"/>
      <c r="B123" s="111"/>
      <c r="C123" s="60" t="s">
        <v>12</v>
      </c>
      <c r="D123" s="61"/>
      <c r="E123" s="61"/>
      <c r="F123" s="61"/>
      <c r="G123" s="128"/>
    </row>
    <row r="124" spans="1:7" ht="38.85" customHeight="1" x14ac:dyDescent="0.25">
      <c r="A124" s="108"/>
      <c r="B124" s="111"/>
      <c r="C124" s="60" t="s">
        <v>13</v>
      </c>
      <c r="D124" s="61">
        <v>15</v>
      </c>
      <c r="E124" s="61">
        <v>15</v>
      </c>
      <c r="F124" s="100">
        <f>4.46059695+0.61333406+1.4311128+2.69228718+1.66746654+4.1352025</f>
        <v>15.000000030000001</v>
      </c>
      <c r="G124" s="128"/>
    </row>
    <row r="125" spans="1:7" ht="63.75" customHeight="1" x14ac:dyDescent="0.25">
      <c r="A125" s="108"/>
      <c r="B125" s="111"/>
      <c r="C125" s="60" t="s">
        <v>14</v>
      </c>
      <c r="D125" s="61">
        <v>0.46391753000000002</v>
      </c>
      <c r="E125" s="61">
        <v>0.46</v>
      </c>
      <c r="F125" s="100">
        <f>0.13795661+0.01896909+0.08326661+0.04426123+0.05157113+0.12789286</f>
        <v>0.46391753000000002</v>
      </c>
      <c r="G125" s="128"/>
    </row>
    <row r="126" spans="1:7" ht="24.75" customHeight="1" x14ac:dyDescent="0.3">
      <c r="A126" s="72" t="s">
        <v>65</v>
      </c>
      <c r="B126" s="73"/>
      <c r="C126" s="74"/>
      <c r="D126" s="75"/>
      <c r="E126" s="75"/>
      <c r="F126" s="75"/>
      <c r="G126" s="75"/>
    </row>
    <row r="127" spans="1:7" x14ac:dyDescent="0.3">
      <c r="A127" s="71">
        <v>5</v>
      </c>
      <c r="B127" s="109" t="s">
        <v>66</v>
      </c>
      <c r="C127" s="109"/>
      <c r="D127" s="109"/>
      <c r="E127" s="109"/>
      <c r="F127" s="109"/>
      <c r="G127" s="109"/>
    </row>
    <row r="128" spans="1:7" s="68" customFormat="1" ht="19.5" customHeight="1" x14ac:dyDescent="0.3">
      <c r="A128" s="110" t="s">
        <v>75</v>
      </c>
      <c r="B128" s="111" t="s">
        <v>67</v>
      </c>
      <c r="C128" s="76" t="s">
        <v>21</v>
      </c>
      <c r="D128" s="97">
        <f>SUM(D129:D131)</f>
        <v>86.95</v>
      </c>
      <c r="E128" s="42">
        <f>SUM(E129:E131)</f>
        <v>86.95</v>
      </c>
      <c r="F128" s="103">
        <f>SUM(F129:F131)</f>
        <v>86.951212130000002</v>
      </c>
      <c r="G128" s="112" t="s">
        <v>87</v>
      </c>
    </row>
    <row r="129" spans="1:8" s="68" customFormat="1" ht="21" customHeight="1" x14ac:dyDescent="0.3">
      <c r="A129" s="110"/>
      <c r="B129" s="111"/>
      <c r="C129" s="46" t="s">
        <v>12</v>
      </c>
      <c r="D129" s="102">
        <v>0</v>
      </c>
      <c r="E129" s="102">
        <v>0</v>
      </c>
      <c r="F129" s="102">
        <v>0</v>
      </c>
      <c r="G129" s="113"/>
    </row>
    <row r="130" spans="1:8" s="68" customFormat="1" ht="21" customHeight="1" x14ac:dyDescent="0.3">
      <c r="A130" s="110"/>
      <c r="B130" s="111"/>
      <c r="C130" s="46" t="s">
        <v>13</v>
      </c>
      <c r="D130" s="102">
        <v>86.08</v>
      </c>
      <c r="E130" s="102">
        <v>86.08</v>
      </c>
      <c r="F130" s="102">
        <v>86.081699999999998</v>
      </c>
      <c r="G130" s="113"/>
    </row>
    <row r="131" spans="1:8" ht="209.25" customHeight="1" x14ac:dyDescent="0.25">
      <c r="A131" s="110"/>
      <c r="B131" s="111"/>
      <c r="C131" s="46" t="s">
        <v>14</v>
      </c>
      <c r="D131" s="102">
        <v>0.87</v>
      </c>
      <c r="E131" s="102">
        <v>0.87</v>
      </c>
      <c r="F131" s="102">
        <v>0.86951213000000005</v>
      </c>
      <c r="G131" s="114"/>
    </row>
    <row r="132" spans="1:8" s="68" customFormat="1" ht="22.5" customHeight="1" x14ac:dyDescent="0.3">
      <c r="A132" s="110" t="s">
        <v>76</v>
      </c>
      <c r="B132" s="111" t="s">
        <v>68</v>
      </c>
      <c r="C132" s="76" t="s">
        <v>21</v>
      </c>
      <c r="D132" s="42">
        <f>SUM(D133:D135)</f>
        <v>17.666752580000001</v>
      </c>
      <c r="E132" s="42">
        <f>SUM(E133:E135)</f>
        <v>17.562195389999999</v>
      </c>
      <c r="F132" s="103">
        <f>SUM(F133:F135)</f>
        <v>17.562195389999999</v>
      </c>
      <c r="G132" s="115" t="s">
        <v>89</v>
      </c>
    </row>
    <row r="133" spans="1:8" s="68" customFormat="1" ht="21" customHeight="1" x14ac:dyDescent="0.3">
      <c r="A133" s="110"/>
      <c r="B133" s="111"/>
      <c r="C133" s="46" t="s">
        <v>12</v>
      </c>
      <c r="D133" s="52">
        <v>0</v>
      </c>
      <c r="E133" s="61">
        <v>0</v>
      </c>
      <c r="F133" s="61">
        <v>0</v>
      </c>
      <c r="G133" s="115"/>
    </row>
    <row r="134" spans="1:8" s="68" customFormat="1" ht="21" customHeight="1" x14ac:dyDescent="0.3">
      <c r="A134" s="110"/>
      <c r="B134" s="111"/>
      <c r="C134" s="46" t="s">
        <v>13</v>
      </c>
      <c r="D134" s="99">
        <v>17.136749999999999</v>
      </c>
      <c r="E134" s="100">
        <v>17.035329520000001</v>
      </c>
      <c r="F134" s="100">
        <v>17.035329520000001</v>
      </c>
      <c r="G134" s="115"/>
    </row>
    <row r="135" spans="1:8" ht="64.5" customHeight="1" x14ac:dyDescent="0.3">
      <c r="A135" s="110"/>
      <c r="B135" s="111"/>
      <c r="C135" s="46" t="s">
        <v>14</v>
      </c>
      <c r="D135" s="100">
        <v>0.53000258</v>
      </c>
      <c r="E135" s="93">
        <v>0.52686586999999996</v>
      </c>
      <c r="F135" s="105">
        <v>0.52686586999999996</v>
      </c>
      <c r="G135" s="115"/>
    </row>
    <row r="136" spans="1:8" s="85" customFormat="1" ht="32.25" customHeight="1" x14ac:dyDescent="0.25">
      <c r="A136" s="110" t="s">
        <v>77</v>
      </c>
      <c r="B136" s="120" t="s">
        <v>73</v>
      </c>
      <c r="C136" s="82" t="s">
        <v>21</v>
      </c>
      <c r="D136" s="173">
        <f>SUM(D137:D139)</f>
        <v>43.07</v>
      </c>
      <c r="E136" s="173">
        <f>SUM(E137:E139)</f>
        <v>43.07</v>
      </c>
      <c r="F136" s="173">
        <f>SUM(F137:F139)</f>
        <v>43.070925600000002</v>
      </c>
      <c r="G136" s="112" t="s">
        <v>98</v>
      </c>
      <c r="H136" s="84"/>
    </row>
    <row r="137" spans="1:8" s="85" customFormat="1" ht="32.25" customHeight="1" x14ac:dyDescent="0.25">
      <c r="A137" s="110"/>
      <c r="B137" s="121"/>
      <c r="C137" s="83" t="s">
        <v>12</v>
      </c>
      <c r="D137" s="102">
        <v>42.64</v>
      </c>
      <c r="E137" s="102">
        <f>D137</f>
        <v>42.64</v>
      </c>
      <c r="F137" s="102">
        <v>42.6402</v>
      </c>
      <c r="G137" s="113"/>
      <c r="H137" s="84"/>
    </row>
    <row r="138" spans="1:8" s="85" customFormat="1" ht="32.25" customHeight="1" x14ac:dyDescent="0.25">
      <c r="A138" s="110"/>
      <c r="B138" s="121"/>
      <c r="C138" s="83" t="s">
        <v>13</v>
      </c>
      <c r="D138" s="102">
        <v>0</v>
      </c>
      <c r="E138" s="102">
        <f>D138</f>
        <v>0</v>
      </c>
      <c r="F138" s="102">
        <v>0</v>
      </c>
      <c r="G138" s="113"/>
      <c r="H138" s="84"/>
    </row>
    <row r="139" spans="1:8" s="85" customFormat="1" ht="333" customHeight="1" x14ac:dyDescent="0.25">
      <c r="A139" s="110"/>
      <c r="B139" s="122"/>
      <c r="C139" s="83" t="s">
        <v>14</v>
      </c>
      <c r="D139" s="102">
        <v>0.43</v>
      </c>
      <c r="E139" s="102">
        <f>D139</f>
        <v>0.43</v>
      </c>
      <c r="F139" s="102">
        <v>0.43072559999999999</v>
      </c>
      <c r="G139" s="114"/>
      <c r="H139" s="84"/>
    </row>
    <row r="140" spans="1:8" ht="24.75" customHeight="1" x14ac:dyDescent="0.25">
      <c r="A140" s="86">
        <v>6</v>
      </c>
      <c r="B140" s="116" t="s">
        <v>69</v>
      </c>
      <c r="C140" s="116"/>
      <c r="D140" s="116"/>
      <c r="E140" s="116"/>
      <c r="F140" s="116"/>
      <c r="G140" s="116"/>
    </row>
    <row r="141" spans="1:8" ht="22.5" customHeight="1" x14ac:dyDescent="0.25">
      <c r="A141" s="123" t="s">
        <v>78</v>
      </c>
      <c r="B141" s="111" t="s">
        <v>70</v>
      </c>
      <c r="C141" s="43" t="s">
        <v>21</v>
      </c>
      <c r="D141" s="51">
        <f>D142+D143+D144</f>
        <v>129.066</v>
      </c>
      <c r="E141" s="51">
        <f>E142+E143+E144</f>
        <v>129.066</v>
      </c>
      <c r="F141" s="51">
        <f>F142+F143+F144</f>
        <v>129.066</v>
      </c>
      <c r="G141" s="117" t="s">
        <v>86</v>
      </c>
    </row>
    <row r="142" spans="1:8" ht="19.5" customHeight="1" x14ac:dyDescent="0.25">
      <c r="A142" s="124"/>
      <c r="B142" s="111"/>
      <c r="C142" s="60" t="s">
        <v>12</v>
      </c>
      <c r="D142" s="61">
        <v>0</v>
      </c>
      <c r="E142" s="61">
        <v>0</v>
      </c>
      <c r="F142" s="61">
        <v>0</v>
      </c>
      <c r="G142" s="118"/>
    </row>
    <row r="143" spans="1:8" ht="19.5" customHeight="1" x14ac:dyDescent="0.25">
      <c r="A143" s="124"/>
      <c r="B143" s="111"/>
      <c r="C143" s="60" t="s">
        <v>13</v>
      </c>
      <c r="D143" s="52">
        <v>125.19401999999999</v>
      </c>
      <c r="E143" s="99">
        <v>125.19401999999999</v>
      </c>
      <c r="F143" s="99">
        <v>125.19401999999999</v>
      </c>
      <c r="G143" s="118"/>
    </row>
    <row r="144" spans="1:8" ht="349.5" customHeight="1" x14ac:dyDescent="0.25">
      <c r="A144" s="125"/>
      <c r="B144" s="111"/>
      <c r="C144" s="60" t="s">
        <v>14</v>
      </c>
      <c r="D144" s="52">
        <v>3.8719800000000002</v>
      </c>
      <c r="E144" s="99">
        <v>3.8719800000000002</v>
      </c>
      <c r="F144" s="99">
        <v>3.8719800000000002</v>
      </c>
      <c r="G144" s="119"/>
    </row>
    <row r="145" spans="1:1" x14ac:dyDescent="0.3">
      <c r="A145" s="108" t="s">
        <v>58</v>
      </c>
    </row>
    <row r="146" spans="1:1" x14ac:dyDescent="0.3">
      <c r="A146" s="108"/>
    </row>
    <row r="147" spans="1:1" x14ac:dyDescent="0.3">
      <c r="A147" s="108"/>
    </row>
    <row r="148" spans="1:1" x14ac:dyDescent="0.3">
      <c r="A148" s="108"/>
    </row>
  </sheetData>
  <mergeCells count="107">
    <mergeCell ref="A16:G16"/>
    <mergeCell ref="C17:G17"/>
    <mergeCell ref="A18:A21"/>
    <mergeCell ref="B18:B21"/>
    <mergeCell ref="G18:G21"/>
    <mergeCell ref="A34:A37"/>
    <mergeCell ref="B34:B37"/>
    <mergeCell ref="G34:G37"/>
    <mergeCell ref="A38:A41"/>
    <mergeCell ref="B38:B41"/>
    <mergeCell ref="G38:G41"/>
    <mergeCell ref="A2:G2"/>
    <mergeCell ref="D3:F3"/>
    <mergeCell ref="G3:G4"/>
    <mergeCell ref="A5:A8"/>
    <mergeCell ref="B5:B8"/>
    <mergeCell ref="G5:G8"/>
    <mergeCell ref="A10:A13"/>
    <mergeCell ref="B10:B13"/>
    <mergeCell ref="G10:G13"/>
    <mergeCell ref="C43:G43"/>
    <mergeCell ref="A22:A25"/>
    <mergeCell ref="B22:B25"/>
    <mergeCell ref="G22:G25"/>
    <mergeCell ref="A26:A29"/>
    <mergeCell ref="B26:B29"/>
    <mergeCell ref="G26:G29"/>
    <mergeCell ref="A30:A33"/>
    <mergeCell ref="B30:B33"/>
    <mergeCell ref="G30:G33"/>
    <mergeCell ref="A42:G42"/>
    <mergeCell ref="A44:A47"/>
    <mergeCell ref="B44:B47"/>
    <mergeCell ref="G44:G47"/>
    <mergeCell ref="A48:A51"/>
    <mergeCell ref="G48:G51"/>
    <mergeCell ref="B49:B51"/>
    <mergeCell ref="A53:G53"/>
    <mergeCell ref="A54:G54"/>
    <mergeCell ref="C55:G55"/>
    <mergeCell ref="A56:A59"/>
    <mergeCell ref="B56:B59"/>
    <mergeCell ref="A60:A63"/>
    <mergeCell ref="G60:G63"/>
    <mergeCell ref="B61:B63"/>
    <mergeCell ref="A65:G65"/>
    <mergeCell ref="C66:G66"/>
    <mergeCell ref="A67:A70"/>
    <mergeCell ref="B67:B70"/>
    <mergeCell ref="G67:G70"/>
    <mergeCell ref="G56:G59"/>
    <mergeCell ref="A71:G71"/>
    <mergeCell ref="C72:G72"/>
    <mergeCell ref="A73:A76"/>
    <mergeCell ref="B73:B76"/>
    <mergeCell ref="G73:G76"/>
    <mergeCell ref="A77:A80"/>
    <mergeCell ref="G77:G80"/>
    <mergeCell ref="B78:B80"/>
    <mergeCell ref="A82:G82"/>
    <mergeCell ref="C83:G83"/>
    <mergeCell ref="A84:A87"/>
    <mergeCell ref="B84:B87"/>
    <mergeCell ref="G84:G87"/>
    <mergeCell ref="A88:A91"/>
    <mergeCell ref="G88:G91"/>
    <mergeCell ref="B89:B91"/>
    <mergeCell ref="A92:G92"/>
    <mergeCell ref="A94:A97"/>
    <mergeCell ref="B94:B97"/>
    <mergeCell ref="G94:G97"/>
    <mergeCell ref="B98:G98"/>
    <mergeCell ref="A99:A102"/>
    <mergeCell ref="B99:B102"/>
    <mergeCell ref="B103:G103"/>
    <mergeCell ref="A104:A107"/>
    <mergeCell ref="B104:B107"/>
    <mergeCell ref="G104:G107"/>
    <mergeCell ref="A108:A111"/>
    <mergeCell ref="B108:B111"/>
    <mergeCell ref="G108:G111"/>
    <mergeCell ref="G99:G102"/>
    <mergeCell ref="A112:A115"/>
    <mergeCell ref="B112:B115"/>
    <mergeCell ref="G112:G115"/>
    <mergeCell ref="B117:G117"/>
    <mergeCell ref="A118:A121"/>
    <mergeCell ref="B118:B121"/>
    <mergeCell ref="G118:G121"/>
    <mergeCell ref="A122:A125"/>
    <mergeCell ref="B122:B125"/>
    <mergeCell ref="G122:G125"/>
    <mergeCell ref="A145:A148"/>
    <mergeCell ref="B127:G127"/>
    <mergeCell ref="A128:A131"/>
    <mergeCell ref="B128:B131"/>
    <mergeCell ref="G128:G131"/>
    <mergeCell ref="A132:A135"/>
    <mergeCell ref="B132:B135"/>
    <mergeCell ref="G132:G135"/>
    <mergeCell ref="B140:G140"/>
    <mergeCell ref="B141:B144"/>
    <mergeCell ref="G141:G144"/>
    <mergeCell ref="B136:B139"/>
    <mergeCell ref="G136:G139"/>
    <mergeCell ref="A136:A139"/>
    <mergeCell ref="A141:A144"/>
  </mergeCells>
  <pageMargins left="0.196527777777778" right="0.196527777777778" top="0.196527777777778" bottom="0.196527777777778" header="0.51180555555555496" footer="0.51180555555555496"/>
  <pageSetup paperSize="9" scale="34" fitToHeight="0" orientation="landscape" horizontalDpi="300" verticalDpi="300" r:id="rId1"/>
  <rowBreaks count="1" manualBreakCount="1">
    <brk id="121" max="16383" man="1"/>
  </rowBreaks>
</worksheet>
</file>

<file path=docProps/app.xml><?xml version="1.0" encoding="utf-8"?>
<Properties xmlns="http://schemas.openxmlformats.org/officeDocument/2006/extended-properties" xmlns:vt="http://schemas.openxmlformats.org/officeDocument/2006/docPropsVTypes">
  <Template/>
  <TotalTime>1561</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6</vt:i4>
      </vt:variant>
    </vt:vector>
  </HeadingPairs>
  <TitlesOfParts>
    <vt:vector size="7" baseType="lpstr">
      <vt:lpstr>Приложение 1 (ОТЧЕТНЫЙ ПЕРИОД) </vt:lpstr>
      <vt:lpstr>'Приложение 1 (ОТЧЕТНЫЙ ПЕРИОД) '!Print_Titles_0</vt:lpstr>
      <vt:lpstr>'Приложение 1 (ОТЧЕТНЫЙ ПЕРИОД) '!Print_Titles_0_0</vt:lpstr>
      <vt:lpstr>'Приложение 1 (ОТЧЕТНЫЙ ПЕРИОД) '!Print_Titles_3</vt:lpstr>
      <vt:lpstr>'Приложение 1 (ОТЧЕТНЫЙ ПЕРИОД) '!Print_Titles_9</vt:lpstr>
      <vt:lpstr>'Приложение 1 (ОТЧЕТНЫЙ ПЕРИОД) '!Заголовки_для_печати</vt:lpstr>
      <vt:lpstr>'Приложение 1 (ОТЧЕТНЫЙ ПЕРИОД)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Митрофанова Екатерина Вадимовна</dc:creator>
  <dc:description/>
  <cp:lastModifiedBy>Кашникова Любовь Миневарисовна</cp:lastModifiedBy>
  <cp:revision>256</cp:revision>
  <cp:lastPrinted>2022-04-29T08:44:04Z</cp:lastPrinted>
  <dcterms:created xsi:type="dcterms:W3CDTF">2018-11-23T05:25:27Z</dcterms:created>
  <dcterms:modified xsi:type="dcterms:W3CDTF">2023-01-10T04:26:48Z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y fmtid="{D5CDD505-2E9C-101B-9397-08002B2CF9AE}" pid="6" name="WorkbookGuid">
    <vt:lpwstr>8bdba8e8-9164-4f51-a7c8-3f08107642d0</vt:lpwstr>
  </property>
</Properties>
</file>