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\Файловое хранилище\Организационное управление\Отдел делопроизводства\Открыто\Герасимова\На опубликование\"/>
    </mc:Choice>
  </mc:AlternateContent>
  <bookViews>
    <workbookView xWindow="0" yWindow="0" windowWidth="25200" windowHeight="11856" tabRatio="775"/>
  </bookViews>
  <sheets>
    <sheet name="Здравоохранение" sheetId="9" r:id="rId1"/>
    <sheet name="Образование" sheetId="10" r:id="rId2"/>
    <sheet name="Демография" sheetId="19" r:id="rId3"/>
    <sheet name="Культура" sheetId="16" r:id="rId4"/>
    <sheet name="Жилье и горсреда" sheetId="11" r:id="rId5"/>
    <sheet name="Экология" sheetId="12" r:id="rId6"/>
    <sheet name="Цифровая экономика" sheetId="15" r:id="rId7"/>
    <sheet name="МСП" sheetId="20" r:id="rId8"/>
  </sheets>
  <definedNames>
    <definedName name="_xlnm.Print_Titles" localSheetId="7">МСП!$2:$3</definedName>
    <definedName name="_xlnm.Print_Titles" localSheetId="6">'Цифровая экономика'!$1:$3</definedName>
    <definedName name="_xlnm.Print_Area" localSheetId="7">МСП!$A$1:$L$58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5" i="19" l="1"/>
  <c r="L86" i="19"/>
  <c r="L87" i="19"/>
  <c r="G84" i="19"/>
  <c r="H84" i="19"/>
  <c r="I84" i="19"/>
  <c r="J84" i="19"/>
  <c r="K84" i="19"/>
  <c r="F84" i="19"/>
  <c r="J75" i="19"/>
  <c r="J74" i="19" s="1"/>
  <c r="K75" i="19"/>
  <c r="K74" i="19" s="1"/>
  <c r="F75" i="19"/>
  <c r="G75" i="19"/>
  <c r="I75" i="19"/>
  <c r="I74" i="19" s="1"/>
  <c r="F74" i="19"/>
  <c r="G74" i="19"/>
  <c r="L76" i="19"/>
  <c r="L77" i="19"/>
  <c r="L78" i="19"/>
  <c r="H75" i="19"/>
  <c r="J70" i="19"/>
  <c r="K70" i="19"/>
  <c r="L70" i="19"/>
  <c r="L71" i="19"/>
  <c r="L72" i="19"/>
  <c r="L73" i="19"/>
  <c r="I70" i="19"/>
  <c r="L67" i="19"/>
  <c r="L68" i="19"/>
  <c r="L69" i="19"/>
  <c r="L52" i="19"/>
  <c r="L53" i="19"/>
  <c r="L51" i="19"/>
  <c r="L50" i="19" s="1"/>
  <c r="G50" i="19"/>
  <c r="H50" i="19"/>
  <c r="I50" i="19"/>
  <c r="J50" i="19"/>
  <c r="K50" i="19"/>
  <c r="F50" i="19"/>
  <c r="L48" i="19"/>
  <c r="L46" i="19" s="1"/>
  <c r="G46" i="19"/>
  <c r="H46" i="19"/>
  <c r="I46" i="19"/>
  <c r="J46" i="19"/>
  <c r="K46" i="19"/>
  <c r="L49" i="19"/>
  <c r="F46" i="19"/>
  <c r="L43" i="19"/>
  <c r="L42" i="19" s="1"/>
  <c r="L45" i="19"/>
  <c r="L44" i="19"/>
  <c r="K42" i="19"/>
  <c r="L35" i="19"/>
  <c r="L36" i="19"/>
  <c r="L37" i="19"/>
  <c r="H34" i="19"/>
  <c r="I34" i="19"/>
  <c r="J34" i="19"/>
  <c r="K34" i="19"/>
  <c r="G34" i="19"/>
  <c r="L34" i="19" s="1"/>
  <c r="L84" i="19" l="1"/>
  <c r="L75" i="19"/>
  <c r="L74" i="19" s="1"/>
  <c r="F23" i="16"/>
  <c r="F24" i="16"/>
  <c r="F22" i="16"/>
  <c r="G11" i="16"/>
  <c r="H11" i="16"/>
  <c r="I11" i="16"/>
  <c r="J11" i="16"/>
  <c r="K11" i="16"/>
  <c r="L11" i="16"/>
  <c r="F11" i="16"/>
  <c r="G45" i="11"/>
  <c r="H45" i="11"/>
  <c r="I45" i="11"/>
  <c r="J45" i="11"/>
  <c r="K45" i="11"/>
  <c r="G43" i="11"/>
  <c r="H43" i="11"/>
  <c r="I43" i="11"/>
  <c r="J43" i="11"/>
  <c r="K43" i="11"/>
  <c r="L43" i="11"/>
  <c r="F44" i="11"/>
  <c r="F45" i="11"/>
  <c r="F43" i="11"/>
  <c r="G35" i="11"/>
  <c r="H35" i="11"/>
  <c r="I35" i="11"/>
  <c r="J35" i="11"/>
  <c r="K35" i="11"/>
  <c r="G34" i="11"/>
  <c r="H34" i="11"/>
  <c r="I34" i="11"/>
  <c r="J34" i="11"/>
  <c r="K34" i="11"/>
  <c r="G33" i="11"/>
  <c r="H33" i="11"/>
  <c r="I33" i="11"/>
  <c r="J33" i="11"/>
  <c r="K33" i="11"/>
  <c r="F34" i="11"/>
  <c r="F35" i="11"/>
  <c r="F33" i="11"/>
  <c r="F57" i="20" l="1"/>
  <c r="G57" i="20"/>
  <c r="H57" i="20"/>
  <c r="I57" i="20"/>
  <c r="J57" i="20"/>
  <c r="K57" i="20"/>
  <c r="L57" i="20"/>
  <c r="L14" i="10"/>
  <c r="L13" i="10"/>
  <c r="L12" i="10"/>
  <c r="L11" i="10"/>
  <c r="K11" i="10"/>
  <c r="J11" i="10"/>
  <c r="I11" i="10"/>
  <c r="H11" i="10"/>
  <c r="G11" i="10"/>
  <c r="F11" i="10"/>
  <c r="L18" i="20"/>
  <c r="L19" i="20"/>
  <c r="L20" i="20"/>
  <c r="F23" i="20"/>
  <c r="G23" i="20"/>
  <c r="G22" i="20" s="1"/>
  <c r="H23" i="20"/>
  <c r="H22" i="20" s="1"/>
  <c r="I23" i="20"/>
  <c r="I22" i="20" s="1"/>
  <c r="J23" i="20"/>
  <c r="J22" i="20" s="1"/>
  <c r="K23" i="20"/>
  <c r="K22" i="20" s="1"/>
  <c r="L24" i="20"/>
  <c r="L25" i="20"/>
  <c r="L26" i="20"/>
  <c r="G27" i="20"/>
  <c r="H27" i="20"/>
  <c r="I27" i="20"/>
  <c r="F28" i="20"/>
  <c r="F27" i="20" s="1"/>
  <c r="H28" i="20"/>
  <c r="I28" i="20"/>
  <c r="J28" i="20"/>
  <c r="J27" i="20" s="1"/>
  <c r="K28" i="20"/>
  <c r="K27" i="20" s="1"/>
  <c r="L29" i="20"/>
  <c r="L30" i="20"/>
  <c r="F32" i="20"/>
  <c r="G32" i="20"/>
  <c r="I32" i="20"/>
  <c r="J32" i="20"/>
  <c r="F33" i="20"/>
  <c r="H33" i="20"/>
  <c r="I33" i="20"/>
  <c r="J33" i="20"/>
  <c r="K33" i="20"/>
  <c r="L33" i="20"/>
  <c r="L34" i="20"/>
  <c r="L35" i="20"/>
  <c r="F37" i="20"/>
  <c r="H37" i="20"/>
  <c r="H32" i="20" s="1"/>
  <c r="I37" i="20"/>
  <c r="J37" i="20"/>
  <c r="K37" i="20"/>
  <c r="K32" i="20" s="1"/>
  <c r="L37" i="20"/>
  <c r="L32" i="20" s="1"/>
  <c r="L38" i="20"/>
  <c r="L39" i="20"/>
  <c r="F42" i="20"/>
  <c r="F41" i="20" s="1"/>
  <c r="G42" i="20"/>
  <c r="G41" i="20" s="1"/>
  <c r="H42" i="20"/>
  <c r="H41" i="20" s="1"/>
  <c r="I42" i="20"/>
  <c r="I41" i="20" s="1"/>
  <c r="J42" i="20"/>
  <c r="J41" i="20" s="1"/>
  <c r="K42" i="20"/>
  <c r="K41" i="20" s="1"/>
  <c r="L45" i="20"/>
  <c r="L42" i="20" s="1"/>
  <c r="G46" i="20"/>
  <c r="H46" i="20"/>
  <c r="I46" i="20"/>
  <c r="J46" i="20"/>
  <c r="K46" i="20"/>
  <c r="L46" i="20"/>
  <c r="F50" i="20"/>
  <c r="G50" i="20"/>
  <c r="H50" i="20"/>
  <c r="I50" i="20"/>
  <c r="J50" i="20"/>
  <c r="K50" i="20"/>
  <c r="L53" i="20"/>
  <c r="L50" i="20" s="1"/>
  <c r="J54" i="20"/>
  <c r="F55" i="20"/>
  <c r="G55" i="20"/>
  <c r="G54" i="20" s="1"/>
  <c r="H55" i="20"/>
  <c r="H54" i="20" s="1"/>
  <c r="I55" i="20"/>
  <c r="J55" i="20"/>
  <c r="K55" i="20"/>
  <c r="K54" i="20" s="1"/>
  <c r="L55" i="20"/>
  <c r="F56" i="20"/>
  <c r="G56" i="20"/>
  <c r="H56" i="20"/>
  <c r="I56" i="20"/>
  <c r="J56" i="20"/>
  <c r="K56" i="20"/>
  <c r="L56" i="20"/>
  <c r="F54" i="20"/>
  <c r="I54" i="20" l="1"/>
  <c r="L23" i="20"/>
  <c r="L22" i="20" s="1"/>
  <c r="L54" i="20"/>
  <c r="F22" i="20"/>
  <c r="L41" i="20"/>
  <c r="L28" i="20"/>
  <c r="L27" i="20" s="1"/>
  <c r="L15" i="12" l="1"/>
  <c r="L13" i="12" s="1"/>
  <c r="L12" i="12" s="1"/>
  <c r="L14" i="12"/>
  <c r="H12" i="12"/>
  <c r="I12" i="12"/>
  <c r="J12" i="12"/>
  <c r="K12" i="12"/>
  <c r="H13" i="12"/>
  <c r="I13" i="12"/>
  <c r="J13" i="12"/>
  <c r="K13" i="12"/>
  <c r="F13" i="12"/>
  <c r="F12" i="12" s="1"/>
  <c r="G13" i="12"/>
  <c r="L33" i="19" l="1"/>
  <c r="L32" i="19"/>
  <c r="L31" i="19"/>
  <c r="L30" i="19"/>
  <c r="K30" i="19"/>
  <c r="J30" i="19"/>
  <c r="I30" i="19"/>
  <c r="H30" i="19"/>
  <c r="G30" i="19"/>
  <c r="F30" i="19"/>
  <c r="L29" i="19"/>
  <c r="L28" i="19"/>
  <c r="L26" i="19" s="1"/>
  <c r="L27" i="19"/>
  <c r="K26" i="19"/>
  <c r="J26" i="19"/>
  <c r="I26" i="19"/>
  <c r="H26" i="19"/>
  <c r="G26" i="19"/>
  <c r="F26" i="19"/>
  <c r="L25" i="19"/>
  <c r="L24" i="19"/>
  <c r="L23" i="19"/>
  <c r="L22" i="19" s="1"/>
  <c r="K22" i="19"/>
  <c r="J22" i="19"/>
  <c r="I22" i="19"/>
  <c r="H22" i="19"/>
  <c r="G22" i="19"/>
  <c r="F22" i="19"/>
  <c r="L20" i="19"/>
  <c r="L19" i="19"/>
  <c r="L18" i="19"/>
  <c r="K17" i="19"/>
  <c r="J17" i="19"/>
  <c r="I17" i="19"/>
  <c r="H17" i="19"/>
  <c r="G17" i="19"/>
  <c r="L17" i="19" s="1"/>
  <c r="L31" i="11" l="1"/>
  <c r="L30" i="11"/>
  <c r="L29" i="11"/>
  <c r="K28" i="11"/>
  <c r="J28" i="11"/>
  <c r="I28" i="11"/>
  <c r="H28" i="11"/>
  <c r="G28" i="11"/>
  <c r="F28" i="11"/>
  <c r="L27" i="11"/>
  <c r="L26" i="11"/>
  <c r="L25" i="11"/>
  <c r="K24" i="11"/>
  <c r="J24" i="11"/>
  <c r="I24" i="11"/>
  <c r="H24" i="11"/>
  <c r="G24" i="11"/>
  <c r="F24" i="11"/>
  <c r="L23" i="11"/>
  <c r="L22" i="11"/>
  <c r="L21" i="11"/>
  <c r="L45" i="11" s="1"/>
  <c r="K20" i="11"/>
  <c r="K44" i="11" s="1"/>
  <c r="J20" i="11"/>
  <c r="I20" i="11"/>
  <c r="I44" i="11" s="1"/>
  <c r="H20" i="11"/>
  <c r="H44" i="11" s="1"/>
  <c r="G20" i="11"/>
  <c r="G44" i="11" s="1"/>
  <c r="J32" i="11" l="1"/>
  <c r="J44" i="11"/>
  <c r="K32" i="11"/>
  <c r="G32" i="11"/>
  <c r="F32" i="11"/>
  <c r="L35" i="11"/>
  <c r="H32" i="11"/>
  <c r="L33" i="11"/>
  <c r="I32" i="11"/>
  <c r="L34" i="11"/>
  <c r="L24" i="11"/>
  <c r="L20" i="11"/>
  <c r="L44" i="11" s="1"/>
  <c r="L28" i="11"/>
  <c r="L32" i="11" l="1"/>
  <c r="F38" i="11"/>
  <c r="F36" i="11" s="1"/>
  <c r="G38" i="11"/>
  <c r="G36" i="11" s="1"/>
  <c r="H38" i="11"/>
  <c r="H36" i="11" s="1"/>
  <c r="I39" i="11"/>
  <c r="I38" i="11" s="1"/>
  <c r="J39" i="11"/>
  <c r="J38" i="11" s="1"/>
  <c r="J36" i="11" s="1"/>
  <c r="K39" i="11"/>
  <c r="K38" i="11" s="1"/>
  <c r="K36" i="11" s="1"/>
  <c r="L40" i="11"/>
  <c r="L41" i="11"/>
  <c r="I36" i="11" l="1"/>
  <c r="L38" i="11"/>
  <c r="L36" i="11" s="1"/>
  <c r="L39" i="11"/>
  <c r="F42" i="11" l="1"/>
  <c r="K42" i="11" l="1"/>
  <c r="H42" i="11"/>
  <c r="I42" i="11"/>
  <c r="L42" i="11"/>
  <c r="J42" i="11"/>
  <c r="G42" i="11"/>
  <c r="G29" i="15" l="1"/>
  <c r="H29" i="15"/>
  <c r="I29" i="15"/>
  <c r="J29" i="15"/>
  <c r="K29" i="15"/>
  <c r="G28" i="15"/>
  <c r="H28" i="15"/>
  <c r="I28" i="15"/>
  <c r="J28" i="15"/>
  <c r="K28" i="15"/>
  <c r="F28" i="15"/>
  <c r="F29" i="15"/>
  <c r="G27" i="15"/>
  <c r="H27" i="15"/>
  <c r="I27" i="15"/>
  <c r="J27" i="15"/>
  <c r="K27" i="15"/>
  <c r="F27" i="15"/>
  <c r="L24" i="15"/>
  <c r="L25" i="15"/>
  <c r="L23" i="15"/>
  <c r="G22" i="15"/>
  <c r="G21" i="15" s="1"/>
  <c r="H22" i="15"/>
  <c r="H21" i="15" s="1"/>
  <c r="I22" i="15"/>
  <c r="I21" i="15" s="1"/>
  <c r="J22" i="15"/>
  <c r="J21" i="15" s="1"/>
  <c r="K22" i="15"/>
  <c r="K21" i="15" s="1"/>
  <c r="F22" i="15"/>
  <c r="F21" i="15" s="1"/>
  <c r="G25" i="12"/>
  <c r="H25" i="12"/>
  <c r="I25" i="12"/>
  <c r="J25" i="12"/>
  <c r="K25" i="12"/>
  <c r="G24" i="12"/>
  <c r="H24" i="12"/>
  <c r="I24" i="12"/>
  <c r="J24" i="12"/>
  <c r="K24" i="12"/>
  <c r="G23" i="12"/>
  <c r="H23" i="12"/>
  <c r="I23" i="12"/>
  <c r="J23" i="12"/>
  <c r="K23" i="12"/>
  <c r="F24" i="12"/>
  <c r="F25" i="12"/>
  <c r="F23" i="12"/>
  <c r="G17" i="12"/>
  <c r="I17" i="12"/>
  <c r="J17" i="12"/>
  <c r="K17" i="12"/>
  <c r="F17" i="12"/>
  <c r="G12" i="12"/>
  <c r="I22" i="12" l="1"/>
  <c r="K26" i="15"/>
  <c r="L27" i="15"/>
  <c r="I26" i="15"/>
  <c r="H26" i="15"/>
  <c r="G26" i="15"/>
  <c r="L22" i="15"/>
  <c r="L21" i="15" s="1"/>
  <c r="L28" i="15"/>
  <c r="K22" i="12"/>
  <c r="L25" i="12"/>
  <c r="L23" i="12"/>
  <c r="G22" i="12"/>
  <c r="H22" i="12"/>
  <c r="L24" i="12"/>
  <c r="F26" i="15"/>
  <c r="L29" i="15"/>
  <c r="J26" i="15"/>
  <c r="J22" i="12"/>
  <c r="F22" i="12"/>
  <c r="L23" i="16"/>
  <c r="L24" i="16"/>
  <c r="G21" i="16"/>
  <c r="H21" i="16"/>
  <c r="I21" i="16"/>
  <c r="J21" i="16"/>
  <c r="K21" i="16"/>
  <c r="L19" i="16"/>
  <c r="L20" i="16"/>
  <c r="L18" i="16"/>
  <c r="G17" i="16"/>
  <c r="G16" i="16" s="1"/>
  <c r="H17" i="16"/>
  <c r="H16" i="16" s="1"/>
  <c r="I17" i="16"/>
  <c r="I16" i="16" s="1"/>
  <c r="J17" i="16"/>
  <c r="J16" i="16" s="1"/>
  <c r="K17" i="16"/>
  <c r="K16" i="16" s="1"/>
  <c r="F17" i="16"/>
  <c r="F16" i="16" s="1"/>
  <c r="L14" i="16"/>
  <c r="L15" i="16"/>
  <c r="L13" i="16"/>
  <c r="G12" i="16"/>
  <c r="H12" i="16"/>
  <c r="I12" i="16"/>
  <c r="J12" i="16"/>
  <c r="K12" i="16"/>
  <c r="F12" i="16"/>
  <c r="G18" i="10"/>
  <c r="H18" i="10"/>
  <c r="I18" i="10"/>
  <c r="J18" i="10"/>
  <c r="K18" i="10"/>
  <c r="G17" i="10"/>
  <c r="H17" i="10"/>
  <c r="I17" i="10"/>
  <c r="J17" i="10"/>
  <c r="K17" i="10"/>
  <c r="G16" i="10"/>
  <c r="H16" i="10"/>
  <c r="I16" i="10"/>
  <c r="J16" i="10"/>
  <c r="K16" i="10"/>
  <c r="K15" i="10" s="1"/>
  <c r="F17" i="10"/>
  <c r="F18" i="10"/>
  <c r="F16" i="10"/>
  <c r="G66" i="19"/>
  <c r="H66" i="19"/>
  <c r="I66" i="19"/>
  <c r="J66" i="19"/>
  <c r="K66" i="19"/>
  <c r="L66" i="19"/>
  <c r="F66" i="19"/>
  <c r="G94" i="19"/>
  <c r="H94" i="19"/>
  <c r="I94" i="19"/>
  <c r="J94" i="19"/>
  <c r="K94" i="19"/>
  <c r="G95" i="19"/>
  <c r="H95" i="19"/>
  <c r="I95" i="19"/>
  <c r="J95" i="19"/>
  <c r="K95" i="19"/>
  <c r="G96" i="19"/>
  <c r="H96" i="19"/>
  <c r="I96" i="19"/>
  <c r="J96" i="19"/>
  <c r="K96" i="19"/>
  <c r="F94" i="19"/>
  <c r="F95" i="19"/>
  <c r="F96" i="19"/>
  <c r="G88" i="19"/>
  <c r="H88" i="19"/>
  <c r="I88" i="19"/>
  <c r="J88" i="19"/>
  <c r="K88" i="19"/>
  <c r="F88" i="19"/>
  <c r="G83" i="19"/>
  <c r="H83" i="19"/>
  <c r="I83" i="19"/>
  <c r="J83" i="19"/>
  <c r="K83" i="19"/>
  <c r="L83" i="19"/>
  <c r="F83" i="19"/>
  <c r="H74" i="19"/>
  <c r="I16" i="19"/>
  <c r="J16" i="19"/>
  <c r="K16" i="19"/>
  <c r="F16" i="19"/>
  <c r="H93" i="19" l="1"/>
  <c r="H15" i="10"/>
  <c r="L26" i="15"/>
  <c r="L22" i="12"/>
  <c r="F21" i="16"/>
  <c r="G15" i="10"/>
  <c r="F15" i="10"/>
  <c r="L95" i="19"/>
  <c r="K93" i="19"/>
  <c r="G93" i="19"/>
  <c r="L94" i="19"/>
  <c r="L96" i="19"/>
  <c r="I15" i="10"/>
  <c r="L22" i="16"/>
  <c r="L21" i="16" s="1"/>
  <c r="L17" i="16"/>
  <c r="L16" i="16" s="1"/>
  <c r="L12" i="16"/>
  <c r="J15" i="10"/>
  <c r="F93" i="19"/>
  <c r="J93" i="19"/>
  <c r="I93" i="19"/>
  <c r="L93" i="19" l="1"/>
  <c r="M56" i="9" l="1"/>
  <c r="O56" i="9"/>
  <c r="P56" i="9"/>
  <c r="R56" i="9"/>
  <c r="S56" i="9"/>
  <c r="L18" i="12" l="1"/>
  <c r="L17" i="12" s="1"/>
  <c r="H18" i="12"/>
  <c r="H17" i="12" s="1"/>
  <c r="L18" i="10" l="1"/>
  <c r="L16" i="10"/>
  <c r="K10" i="10"/>
  <c r="J10" i="10"/>
  <c r="I10" i="10"/>
  <c r="H10" i="10"/>
  <c r="G10" i="10"/>
  <c r="F10" i="10"/>
  <c r="J21" i="19"/>
  <c r="F21" i="19"/>
  <c r="H16" i="19"/>
  <c r="G16" i="19"/>
  <c r="I21" i="19" l="1"/>
  <c r="G21" i="19"/>
  <c r="K21" i="19"/>
  <c r="H21" i="19"/>
  <c r="L10" i="10"/>
  <c r="L17" i="10"/>
  <c r="L15" i="10" s="1"/>
  <c r="L16" i="19"/>
  <c r="L21" i="19" l="1"/>
  <c r="N56" i="9"/>
  <c r="Q56" i="9"/>
</calcChain>
</file>

<file path=xl/sharedStrings.xml><?xml version="1.0" encoding="utf-8"?>
<sst xmlns="http://schemas.openxmlformats.org/spreadsheetml/2006/main" count="804" uniqueCount="276">
  <si>
    <t>7</t>
  </si>
  <si>
    <t>8</t>
  </si>
  <si>
    <t>10</t>
  </si>
  <si>
    <t>3.1</t>
  </si>
  <si>
    <t>3.2</t>
  </si>
  <si>
    <t>2.1</t>
  </si>
  <si>
    <t>2.2</t>
  </si>
  <si>
    <t>3</t>
  </si>
  <si>
    <t>4</t>
  </si>
  <si>
    <t>5</t>
  </si>
  <si>
    <t>1.1</t>
  </si>
  <si>
    <t>1.2</t>
  </si>
  <si>
    <t>2</t>
  </si>
  <si>
    <t>6</t>
  </si>
  <si>
    <t>Наименование показателя</t>
  </si>
  <si>
    <t>Базовое значение</t>
  </si>
  <si>
    <t>1</t>
  </si>
  <si>
    <t>Число граждан, прошедших профилактические осмотры, млн.чел.</t>
  </si>
  <si>
    <t>Количество медицинских организаций, участвующих в создании и тиражировании «Новой модели медицинской организации, оказывающей первичную медико-санитарную помощь», ед.</t>
  </si>
  <si>
    <t>Доля медицинских организаций государственной и муниципальной систем здравоохранения, использующих медицинские информационные системы для организации и оказания медицинской помощи гражданам, обеспечивающих информационное взаимодействие с ЕГИСЗ, %</t>
  </si>
  <si>
    <t>9</t>
  </si>
  <si>
    <t>10.18</t>
  </si>
  <si>
    <t>12.17</t>
  </si>
  <si>
    <t>Доля образовательных организаций государственной собственности субъекта Российской Федерации и муниципальной собственности, реализующих образовательные программы общего образования и/или среднего профессионального образования, подключенных к сети "Интернет", %</t>
  </si>
  <si>
    <t>Доля органов власти субъекта Российской Федерации, органов местного самоуправления, подключенных к сети "Интернет", %</t>
  </si>
  <si>
    <t>Объем затрат организаций государственной собственности субъекта Российской Федерации и муниципальной собственности на продукты и услуги в области информационной безопасности (млрд руб.)</t>
  </si>
  <si>
    <t>Средний срок простоя информационных систем органов власти субъекта Российской Федерации и местного самоуправления в результате компьютерных атак, часов</t>
  </si>
  <si>
    <t>Количество подготовленных специалистов по образовательным программам в области информационной безопасности в организациях высшего и профессионального образования государственной собственности субъекта Российской Федерации и муниципальной собственности, с использованием в образовательном процессе отечественных высокотехнологичных комплексов и средств защиты информации, тыс. чел.</t>
  </si>
  <si>
    <t>Стоимостная доля закупаемого и (или) арендуемого органами исполнительной власти субъекта Российской Федерации, органами местного самоуправления отечественного программного обеспечения, проценты</t>
  </si>
  <si>
    <t>Стоимостная доля закупаемого и (или) арендуемого отечественного программного обеспечения компаниями, находящимися в государственной собственности субъекта Российской Федерации и муниципальной собственности, проценты</t>
  </si>
  <si>
    <t>Доля взаимодействий граждан и коммерческих организаций с органами власти Приморского края и местного самоуправления и организациями государственной собственности Приморского края и муниципальной собственности, осуществляемых в цифровом виде, проценты</t>
  </si>
  <si>
    <t>Доля приоритетных государственных услуг и сервисов, оказываемых органами власти Приморского края и местного самоуправления и организациями государственной собственности Приморского края и муниципальной собственности, соответствующих целевой модели цифровой трансформации (предоставление без необходимости личного посещения государственных органов и иных организаций, с применением реестровой модели, онлайн (в автоматическом режиме), проактивно), процентов</t>
  </si>
  <si>
    <t xml:space="preserve">Доля отказов при предоставлении приоритетных государственных услуг и сервисов, оказываемых органами власти Приморского края и местного самоуправления и организациями государственной собственности Приморкого края и муниципальной собственности, от числа отказов в 2018 году, процентов </t>
  </si>
  <si>
    <t>Значение показателя</t>
  </si>
  <si>
    <t>-</t>
  </si>
  <si>
    <t>Больничная летальность от инфаркта миокарда, %</t>
  </si>
  <si>
    <t>Доля посещений детьми медицинских организаций с профилактическими целями, %</t>
  </si>
  <si>
    <t>Доля впервые в жизни установленных неинфекционных заболеваний, выявленных при проведении диспансеризации и профилактическом медицинском осмотре, %</t>
  </si>
  <si>
    <t>Число лиц (пациентов), дополнительно эвакуированных с использованием санитарной авиации (ежегодно, человек) не менее, человек</t>
  </si>
  <si>
    <t>Больничная летальность от острого нарушения мозгового кровообращения, %</t>
  </si>
  <si>
    <t>Доля специалистов, допущенных к профессиональной деятельности через процедуру аккредитации, от общего количества работающих специалистов, (%)</t>
  </si>
  <si>
    <t>Доля обоснованных жалоб (от общего количества поступивших жалоб), урегулированных в досудебном порядке страховыми медицинскими организациями, %</t>
  </si>
  <si>
    <t>Доля взятых под диспансерное наблюдение детей в возрасте 0-17 лет с впервые в жизни установленными диагнозами болезней органов кровообращения, %</t>
  </si>
  <si>
    <t>Ответственный</t>
  </si>
  <si>
    <t>Сроки реализации</t>
  </si>
  <si>
    <t>Всего</t>
  </si>
  <si>
    <t>Потребность в финансировании, млн руб.</t>
  </si>
  <si>
    <t>Мероприятия</t>
  </si>
  <si>
    <t>Проект 1. Борьба с онкологическими заболеваниями в Приморском крае</t>
  </si>
  <si>
    <t>Проект 3. Борьба с сердечно-сосудистыми заболеваниями</t>
  </si>
  <si>
    <t>Значение</t>
  </si>
  <si>
    <t>Дата</t>
  </si>
  <si>
    <t>2019 г.</t>
  </si>
  <si>
    <t>2020 г.</t>
  </si>
  <si>
    <t>2021 г.</t>
  </si>
  <si>
    <t>2022 г.</t>
  </si>
  <si>
    <t>2023 г.</t>
  </si>
  <si>
    <t>2024 г.</t>
  </si>
  <si>
    <t>Доля злокачественных новообразований, выявленных на ранних стадиях, %</t>
  </si>
  <si>
    <t>Удельный вес больных со злокачественными новообразованиями, состоящих на учете 5 лет и более, %</t>
  </si>
  <si>
    <t>Одногодичная летальность больных со злокачественными новообразованиями (умерли в течение первого года с момента установления диагноза из числа больных, впервые взятых на учет в предыдущем году), %</t>
  </si>
  <si>
    <t>Источник финасирования</t>
  </si>
  <si>
    <t>федеральный бюджет</t>
  </si>
  <si>
    <t>краевой бюджет</t>
  </si>
  <si>
    <t>бюджет муниципального образования</t>
  </si>
  <si>
    <t>Наименование мероприятия (объекта)</t>
  </si>
  <si>
    <t>Всего по мероприятиям (объектам), в том числе</t>
  </si>
  <si>
    <t>Проект 2. Развитие системы оказания первичной медико-санитарной помощи</t>
  </si>
  <si>
    <t>Количество посещений при выездах мобильных медицинских бригад, тыс.посещений</t>
  </si>
  <si>
    <t>Доля лиц, госпитализированных по экстренным показаниям в течение первых суток от общего числа больных, к которым совершены вылеты, %</t>
  </si>
  <si>
    <t>Доля записей на прием к врачу, совершенных гражданами без очного обращения в регистратуру медицинской организации, %</t>
  </si>
  <si>
    <t>Доля медицинских организаций, оказывающих в рамках обязательного медицинского страхования первичную медико-санитарную помощь, на базе которых функционируют каналы связи граждан со страховыми представителями страховых медицинских организаций (пост страхового представителя, телефон, терминал для связи со страховым представителем), %</t>
  </si>
  <si>
    <t>2,2</t>
  </si>
  <si>
    <t>52,9</t>
  </si>
  <si>
    <t>0</t>
  </si>
  <si>
    <t>90</t>
  </si>
  <si>
    <t>Смертность от инфаркта миокарда, на 100 тыс.населения, человек</t>
  </si>
  <si>
    <t>Смертность от острого нарушения мозгового кровообращения, на 100 тыс.населения, человек</t>
  </si>
  <si>
    <t>Отношение числа рентгенэндоваскулярных вмешательств в лечебных целях, к общему числу выбывших больных, перенесших острый коронарный синдром, %</t>
  </si>
  <si>
    <t>Количество рентген-эндоваскулярных вмешательств в лечебных целях, тыс.единиц</t>
  </si>
  <si>
    <t>Доля профильных госпитализацийпациентов с острыми нарушениями мозгового кровообращения, доставленных автомобилямискорой медицинской помощи,%</t>
  </si>
  <si>
    <t>Снижение младенческой смертности (до 4,5 случая на 1 тыс.родившихся детей), промилле (0,1 процента)</t>
  </si>
  <si>
    <t>Доля взятых под диспансерное наблюдение детей в возрасте 0-17 лет с впервые в жизни установленными диагнозами болезней костно-мышечной системы и соединительной ткани, %</t>
  </si>
  <si>
    <t>Доля взятых под диспансерное наблюдение детей в возрасте 0-17 лет с впервые в жизни установленными диагнозами болезней глаза и его придаточного аппарата, %</t>
  </si>
  <si>
    <t>Доля взятых под диспансерное наблюдение детей в возрасте 0-17 лет с впервые в жизни установленными диагнозами болезней органов пищеворения, %</t>
  </si>
  <si>
    <t>Доля взятых под диспансерное наблюдение детей в возрасте 0-17 лет с впервые в жизни установленными диагнозами болезней эндокринной системы, расстройств питания и нарушения обмена веществ, %</t>
  </si>
  <si>
    <t>Доля преждевременных родов 22-37 недель в перинатальных центрах,%</t>
  </si>
  <si>
    <t>Смертность детей в возрасте 0-4 года на 1000 родившихся живыми, промилле (0,1 процента)</t>
  </si>
  <si>
    <t>Смертность детей в возрасте 0-17 лет на 100 000 детей соответствующего возраста, число случаев на 100 тыс.детей соответствующего возраста</t>
  </si>
  <si>
    <t>57,7</t>
  </si>
  <si>
    <t>70</t>
  </si>
  <si>
    <t>75</t>
  </si>
  <si>
    <t>80</t>
  </si>
  <si>
    <t>85</t>
  </si>
  <si>
    <t>Проект 4. Развитие десткого здравоохранения, включая создание современной инфраструктуры оказания медицинской помощи детям</t>
  </si>
  <si>
    <t>Укомплектованность врачебных должностей в подразделениях, оказывающих медицинскую помощь в амбулаторных условиях (физическими лицами при коэффициенте совместительства 1,2), (%)</t>
  </si>
  <si>
    <t>Укомплектованность должностей среднего медицинского персонала в подразделениях, оказывающих медицинскую помощь в амбулаторных условиях (физическими лицами при коэффициенте совместительства 1,2), (%)</t>
  </si>
  <si>
    <t>Обеспеченность врачами, работающими в государственных и муниципальных медицинских организациях, (чел. на 10 тыс. населения)</t>
  </si>
  <si>
    <t>Обеспеченность средними медицинскими работниками, работающими в государственных и муниципальных медицинских организациях, (чел. на 10 тыс. населения)</t>
  </si>
  <si>
    <t>Число специалистов, вовлеченных в систему непрерывного образования медицинских работников, в том числе с использованием дистанционных образовательных технологий, (чел.)</t>
  </si>
  <si>
    <t>Обеспеченность населения врачами, оказывающими медицинскую помощь в амбулаторных условиях, (чел. на 10 тыс. населения)</t>
  </si>
  <si>
    <t>Проект 5. Обеспечение медицинских организаций системы здравоохранения квалифицированными кадрами</t>
  </si>
  <si>
    <t>Проект 6. Создание единого цифрового контура в здравоохранении на основе единой государственной информационной системы здравоохранения (ЕИСЗ)</t>
  </si>
  <si>
    <t>Число граждан, воспользовавшихся услугами (сервисами) в Личном кабинете пациента «Мое здоровье» на Едином портале государственных услуг и функций в отчетном году, тыс.чел.</t>
  </si>
  <si>
    <t>Проект 7. Развитие экспорта медицинских услуг</t>
  </si>
  <si>
    <t>Количество пролеченных иностранных граждан (тыс.чел.)</t>
  </si>
  <si>
    <t>12.2017</t>
  </si>
  <si>
    <t>01.2018</t>
  </si>
  <si>
    <t>Число детей, охваченных деятельностью детских технопарков «Кванториум» (мобильных технопарков «Кванториум») и других проектов, направленных на обеспечение доступности дополнительных общеобразовательных программ естественнонаучной и технической направленностей, соответствующих приоритетным направлениям технологического развития Российской Федерации, тыс. человек</t>
  </si>
  <si>
    <t>Проект 2. Успех каждого ребенка</t>
  </si>
  <si>
    <t>Проект 1. Формирование комфортной городской среды в Приморском крае</t>
  </si>
  <si>
    <t>Реализованы мероприятия по благоуствойству, предусмотренные государственными (муниципальными) программами формирования современной городской среды (количество обустроенных ебщественных пространств), не менее ед. накопительным итогом начиная с 2019 г., ед.</t>
  </si>
  <si>
    <t>01.2019</t>
  </si>
  <si>
    <t>Проект 2. Обеспечение устойчивого сокращения непригодного для проживания жилищного фонда в Приморском крае</t>
  </si>
  <si>
    <t>Количество квадратных метров, расселенного аварийного жилищного фонда, тыс. кв. метров общей площади</t>
  </si>
  <si>
    <t>Количество граждан, расселенных из аварийного жилищного фонда, тыс. чел.</t>
  </si>
  <si>
    <t>12.2018</t>
  </si>
  <si>
    <t>Проект 2. Создание комплексной отрасли по обращению с твердыми коммунальными отходами</t>
  </si>
  <si>
    <t>Доля твердых коммунальных отходов, направленных на обработку в общем объеме образованных твердых коммунальных отходов, %</t>
  </si>
  <si>
    <t>Проект 3. Чистая вода</t>
  </si>
  <si>
    <t>Доля городского населения Российской Федерации, обеспеченного качественной питьевой водой из систем централизованного водоснабжения, %</t>
  </si>
  <si>
    <t>Проект 1. Системные меры по повышению производительности труда</t>
  </si>
  <si>
    <t>Проект 2. Информационная безопасность</t>
  </si>
  <si>
    <t>Проект 4. Цифровое государственное управление</t>
  </si>
  <si>
    <t>Проект 1. Культурная среда</t>
  </si>
  <si>
    <t>Проект 2. Творческие люди</t>
  </si>
  <si>
    <t>Проект 1. Улучшение условий ведения предпринимательской деятельности</t>
  </si>
  <si>
    <t>Количество самозанятях граждан, зафиксировавших свой статус, с учетом введения налогового режима для самозанятых, нарастающим итогом, млн. чел.</t>
  </si>
  <si>
    <t>Проект 2. Расширение доступа субъектов МСП к финансовым ресурсам, в том числе к льготному финансированию</t>
  </si>
  <si>
    <t>Проект 3. Акселерация субъектов малого и среднего предпринимательства</t>
  </si>
  <si>
    <t>Проект 5. Популяризация предпринимательства</t>
  </si>
  <si>
    <t>Проект 2. Содействие занятости женщин - создание условий дошкольного образования для детей в возрасте до трех лет</t>
  </si>
  <si>
    <t>Численность воспитанников в возрасте до трех лет, посещающих государственные и муниципальные организации, осуществляющие образовательную деятельность по образовательным программам дошкольного образования, присмотр и уход, в том числе в субъектах Российской Федерации, входящих в состав Дальневосточного и Северо-Кавказского федеральных округов, человек</t>
  </si>
  <si>
    <t>Проект 5. Создание для всех категорий и групп населения условий для занятости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</t>
  </si>
  <si>
    <t>Доля детей и молодёжи (возраст 3-29 лет), систематически занимающихся физической культурой и спортом, %</t>
  </si>
  <si>
    <t>Доля граджан среднего возраста (женщины 30-54 года, мужчины 30-59 лет), систематически занимающихся физической культурой и спортом, %</t>
  </si>
  <si>
    <t>Доля граждан старшего возраста (женщины 55-79 лет, мужчины 60-79 лет), систематически занимающихся физической культурой и спортом, %</t>
  </si>
  <si>
    <t>Уровень обеспеченности граждан спортивными сооружениями исходя из единовременной пропускной способности объектов спорта,%</t>
  </si>
  <si>
    <t>Артемовский городской округ</t>
  </si>
  <si>
    <t>бюджет МО</t>
  </si>
  <si>
    <t>МАЛОЕ И СРЕДНЕЕ ПРЕДПРИНИМАТЕЛЬСТВО И ПОДДЕРЖКА ИНДИВИДУАЛЬНОЙ ПРЕДПРИНИМАТЕЛЬСКОЙ ИНИЦИАТИВЫ</t>
  </si>
  <si>
    <t>Кол-во подразделений/подведомственных организаций органов муниципального самоуправления, использующих Региональную систему обеспечения градостроительной деятельности при реализации основных полномочий</t>
  </si>
  <si>
    <t>Методика расчета показателя не определена. Разрабатывается в рамках мероприятия 05.01.001.005.001 федерального проекта «Информационная безопасность». После разработки методики будут расчитаны базовые и целевые значения для субъектов РФ и муниципалитетов</t>
  </si>
  <si>
    <t>Утверждение перечня приоритетных услуг и сервисов, а также требований к моделям услуг предусмотрено пунктом 06.01.001.001.001 Федерального проекта "Цифровизация государственного управления" в 2019 году. Базовое значение и потребность в финансировании будет расчитана после утверждения переченя и требований в 2019 года (в том числе по муниципалитетам).</t>
  </si>
  <si>
    <t>4.1</t>
  </si>
  <si>
    <t>5.1</t>
  </si>
  <si>
    <t>5.1.2</t>
  </si>
  <si>
    <t>врачей</t>
  </si>
  <si>
    <t>средних медработников</t>
  </si>
  <si>
    <t>Количество сохраненных жизней (по сравнению с 2018 годом)</t>
  </si>
  <si>
    <t>Граждан в возрасте 21 год и старше, прошедших в 2019 году диспансеризацию (1-й этап)</t>
  </si>
  <si>
    <t>Количество дополнительно трудоустроившихся в 2019 году специалистов (по сравнению с 2018 годом)</t>
  </si>
  <si>
    <t>Показатель 2 - Доля детей и молодежи (3-29 лет),  систематически занимающегося физической культурой и спортом, в общей численности детей и молодежи</t>
  </si>
  <si>
    <t>2.3</t>
  </si>
  <si>
    <t>2.7</t>
  </si>
  <si>
    <t>Показатель 3 - Доля населения среднего возраста, систематически занимающегося физической культурой и спортом, в общей численности населения среднего возраста (30-54 (59) лет)</t>
  </si>
  <si>
    <t>Показатель 4 - Доля населения старшего возраста, систематически занимающегося физической культурой и спортом, в общей численности населения старшего возраста (50 (60) лет и старше)</t>
  </si>
  <si>
    <t>ДД.ММ.2024-ДД.ММ.2024</t>
  </si>
  <si>
    <t>01.01.2020-31.12.2021</t>
  </si>
  <si>
    <t>01.01.2019-31.08.2020</t>
  </si>
  <si>
    <t>2019-2020</t>
  </si>
  <si>
    <t>01.01.2019-30.12.2024</t>
  </si>
  <si>
    <t>Показатель 1 - Число детей, охваченных деятельностью детских технопарков «Кванториум» (мобильных технопарков «Кванториум») и других проектов, направленных на обеспечение доступности дополнительных общеобразовательных программ естественнонаучной и технической направленностей, соответствующих приоритетным направлениям технологического развития Российской Федерации, тыс. человек</t>
  </si>
  <si>
    <t>01.01.2021-30.12.2021</t>
  </si>
  <si>
    <t>Количество организаций культуры, получивших современное оборудование, ед. (нарастающим итогом)</t>
  </si>
  <si>
    <t>Количество специалистов, прошедших повышение квалификации на базе Центров непрерывного образования, чел. (нарастающим итогом)</t>
  </si>
  <si>
    <t xml:space="preserve">Показатель 1. Количество организаций культуры, получивших современное оборудование </t>
  </si>
  <si>
    <t xml:space="preserve">Показатель 2 - Количество специалистов, прошедших повышение квалификации на базе Центров непрерывного   разования </t>
  </si>
  <si>
    <t>01.01.2019 - 31.12.2024</t>
  </si>
  <si>
    <t>01.01.2020-31.12.2020</t>
  </si>
  <si>
    <t>Показатель 1 - Численность воспитанников в возрасте до трех лет, посещающих государственные и муниципальные организации, осуществляющие образовательную деятельность по образовательным программам дошкольного образования, присмотр и уход, в том числе в субъектах Российской Федерации, входящих в состав Дальневосточного и Северо-Кавказского федеральных округов, человек</t>
  </si>
  <si>
    <t>2.4</t>
  </si>
  <si>
    <t>2.5</t>
  </si>
  <si>
    <t>2.6</t>
  </si>
  <si>
    <t>2.8</t>
  </si>
  <si>
    <t>2.9</t>
  </si>
  <si>
    <t>2.10</t>
  </si>
  <si>
    <t>2.11</t>
  </si>
  <si>
    <t>Показатель 5 -  Уровень обеспеченности населения спортивными сооружениями исходя из единовременной пропускной способности объектов спорта</t>
  </si>
  <si>
    <t>2.12</t>
  </si>
  <si>
    <t>2.13</t>
  </si>
  <si>
    <t>Мероприятие 1. Реконструкция мнгогофункционального спортивного комплекса МБУ "Спортивная школа "Полет" Арсеньевского ГО</t>
  </si>
  <si>
    <t>Мероприятие 2. Строительство скоростной канатной дороги на базе зимних видов спорта КГАУ «КСШ» в г. Арсеньев (гора Обзорная)</t>
  </si>
  <si>
    <t>Мероприятие 1. Реконструкция стадиона "Авангард" г. Арсеньева</t>
  </si>
  <si>
    <t>Мероприятие 1. Строительство крытого тренировочного катка в г. Арсеньеве</t>
  </si>
  <si>
    <t>1.3</t>
  </si>
  <si>
    <t>№ показателя</t>
  </si>
  <si>
    <t>начальник управления образования Ягодина Т.И.</t>
  </si>
  <si>
    <t>Строительство пришкольного стадиона при МОБУ "Средняя общеобразовательная школа № 5</t>
  </si>
  <si>
    <t>Строительство пришкольного стадиона при МОБУ "Гимназия № 7"</t>
  </si>
  <si>
    <t>Строительство пришкольного стадиона при МОБУ "Средняя общеобразовательная школа № 10"</t>
  </si>
  <si>
    <t>Капитальный ремонт освещения стадиона "Восток" Арсеньевского ГО</t>
  </si>
  <si>
    <t>Реконструкция муниципального автономного учреждения "Центр  туризма и отдыха "Салют" Арсеньевского ГО</t>
  </si>
  <si>
    <t>Капитальный ремонт спортивных залов (атлетический, тренажерный) МБУ "Спортивная школа олимпийского резерва "Богатырь" Арсеньевского ГО</t>
  </si>
  <si>
    <t>Плоскостное спортивное сооружение. Крытая спортивная площадка (атлетический павильон) для гимнастических упражнений. МБУ "Спортивная школа "Юность"</t>
  </si>
  <si>
    <t>Плоскостное спортивное сооружение. Крытая спортивная площадка (атлетический павильон) для гимнастических упражнений. МБУ "Спортивная школа "Восток"</t>
  </si>
  <si>
    <t>Капитальный ремонт многофункционального спортивного комплекса МБУ "Спортивная школа "Восток"</t>
  </si>
  <si>
    <t>Капитальный ремонт многофункционального спортивного комплекса МБУ "Спортивная школа "Юность"</t>
  </si>
  <si>
    <t>Начальник управления спорта и молодежной политики Шевчук А.К.</t>
  </si>
  <si>
    <t>№ показателя/мероприятия</t>
  </si>
  <si>
    <t>Создание детского технопарка "КВАНТОРИУМ" (путем реконструкции здания)</t>
  </si>
  <si>
    <t>Начальник управления культуры Шевченко О.Ф.</t>
  </si>
  <si>
    <t>Оснащение  музыкальными инструментами, оборудованием и учебными материаламиМуниципального бюджетного учреждения  дополнительного образования "Детская школа искусств" Арсеньевского городского округа</t>
  </si>
  <si>
    <t>Повышение квалификации специалистов учреждений культуры и педагогических работников дополнительного образования в области искусств Арсеньевского городского округа на базе Центра непрерывного образования и повышения квалификации творческих и управленческих кадров в сфере культуры</t>
  </si>
  <si>
    <t>Начальник управления жизнеобеспечения  А.И. Голомидов</t>
  </si>
  <si>
    <t>Переселение граждан из аварийного жилищного фонда</t>
  </si>
  <si>
    <t>Показатель 1 - Доля городского населения Российской Федерации, обеспеченного качественной питьевой водой из систем централизованного водоснабжения, %</t>
  </si>
  <si>
    <t>Показатель 2 - Доля твердых коммунальных отходов, направленных на обработку в общем объеме образованных твердых коммунальных отходов, %</t>
  </si>
  <si>
    <t>Реконструкция водопроводных очистных сооружений на водохранилище реки Дачная</t>
  </si>
  <si>
    <t>Строительство сортировочной линии на полигоне</t>
  </si>
  <si>
    <t>11</t>
  </si>
  <si>
    <t>Обучение специалиста по образовательным программам в области информационной безопасности (повышение квалификации)</t>
  </si>
  <si>
    <t>Показатель 1 - Количество самозанятях граждан, зафиксировавших свой статус, с учетом введения налогового режима для самозанятых, нарастающим итогом, млн. чел.</t>
  </si>
  <si>
    <t>РАЗДЕЛ I. ЗДРАВООХРАНЕНИЕ</t>
  </si>
  <si>
    <t>РАЗДЕЛ II. ОБРАЗОВАНИЕ</t>
  </si>
  <si>
    <t>РАЗДЕЛ III. ДЕМОГРАФИЯ</t>
  </si>
  <si>
    <t>РАЗДЕЛ IV. КУЛЬТУРА</t>
  </si>
  <si>
    <t>РАЗДЕЛ V. ЖИЛЬЕ И ГОРОДСКАЯ СРЕДА</t>
  </si>
  <si>
    <t>РАЗДЕЛ VI. ЭКОЛОГИЯ</t>
  </si>
  <si>
    <t>РАЗДЕЛ VIII.  ЦИФРОВАЯ ЭКОНОМИКА</t>
  </si>
  <si>
    <t>РАЗДЕЛ IX. МАЛОЕ И СРЕДНЕЕ ПРЕДПРИНИМАТЕЛЬСТВО И ПОДДЕРЖКА ИНДИВИДУАЛЬНОЙ ПРЕДПРИНИМАТЕЛЬСКОЙ ИНИЦИАТИВЫ</t>
  </si>
  <si>
    <t>01.01.2019-31.12.2020</t>
  </si>
  <si>
    <t>01.01.2022-31.12.2022</t>
  </si>
  <si>
    <t>01.01.2022-31.12.2024</t>
  </si>
  <si>
    <t>01.01.2024-31.12.2024</t>
  </si>
  <si>
    <t>01.01.2019-31.12.2019</t>
  </si>
  <si>
    <t>01.01.2018-31.12.2019</t>
  </si>
  <si>
    <t>01.01.2023-31.12.2023</t>
  </si>
  <si>
    <t>01.01.2021-31.12.2023</t>
  </si>
  <si>
    <t>01.01.2018-31.12.2020</t>
  </si>
  <si>
    <t>01.01.2018-31.12.2024</t>
  </si>
  <si>
    <t>01.01.2018-31.12.2021</t>
  </si>
  <si>
    <t>01.01.2019-31.12.2024</t>
  </si>
  <si>
    <t>Начальник организационногоуправления И.А. Абрамова</t>
  </si>
  <si>
    <t>Начальник управления экономики и инвестиций Л.Л.Конечных</t>
  </si>
  <si>
    <t>Начальник управления жизнеобеспечения администрации АГО,                       А.И. Голомидов</t>
  </si>
  <si>
    <t>Количество городов с благоприятной городской средой, ед.</t>
  </si>
  <si>
    <t>Среднее значение индекса качества городской среды по Российской Федерации, условная единица</t>
  </si>
  <si>
    <t>Доля граждан, принявших участие в решении вопросов развития городской среды от общего количества граждан в возрасте от 14 лет, проживающих в муниципальных образованиях, на территории которых реализуются проекты по созданию комфортной городской среды, %</t>
  </si>
  <si>
    <t>4.2</t>
  </si>
  <si>
    <t>Мероприятие 1. Благоустройство дворовых территорий многоквартирных жилых домов</t>
  </si>
  <si>
    <t>Мероприятие 2. Благоустройство наиболее посещаемой муниципальной территории общего пользования городского округа</t>
  </si>
  <si>
    <t>Мероприятие 3. Благоустройство территории городского парка</t>
  </si>
  <si>
    <t>01.01.2019 г. - 31.01.2020 г.</t>
  </si>
  <si>
    <t>Показатель 3 - Среднее значение индекса качества городской среды по Российской Федерации, условная единица</t>
  </si>
  <si>
    <t>Показатель 2 - Реализованы мероприятия по благоуствойству, предусмотренные государственными (муниципальными) программами формирования современной городской среды (количество обустроенных ебщественных пространств), не менее ед. накопительным итогом начиная с 2019 г., ед.</t>
  </si>
  <si>
    <t>Показатель 1 - Количество городов с благоприятной городской средой, ед.</t>
  </si>
  <si>
    <t>Показатель 4 - Доля граждан, принявших участие в решении вопросов развития городской среды от общего количества граждан в возрасте от 14 лет, проживающих в муниципальных образованиях, на территории которых реализуются проекты по созданию комфортной городской среды, %</t>
  </si>
  <si>
    <t>Показатель 5 - Количество квадратных метров, расселенного аварийного жилищного фонда, тыс. кв. метров общей площади</t>
  </si>
  <si>
    <t>Показатель 6 - Количество граждан, расселенных из аварийного жилищного фонда, тыс. чел.</t>
  </si>
  <si>
    <t xml:space="preserve">ДОРОЖНАЯ КАРТА
по достижению показателей Указа Президента Российской Федерации 
от 07 мая 2018 года № 204 «О национальных целях и стратегических задачах развития Российской Федерации на период до 2024 года
 в Арсеньевском городском округе 
</t>
  </si>
  <si>
    <t>Плоскостное спортивное сооружение. Универсальная площадка для игровых видов спорта. МОБУ "Средняя общеобразовательная школа № 1"</t>
  </si>
  <si>
    <t>Плоскостное спортивное сооружение. Универсальная площадка для игровых видов спорта. МОБУ "Средняя общеобразовательная школа № 3"</t>
  </si>
  <si>
    <t xml:space="preserve"> Плоскостное спортивное сооружение. Универсальная площадка для игровых видов спорта. МОБУ "Средняя общеобразовательная школа № 4"</t>
  </si>
  <si>
    <t>Строительство детского сада на 230 мест</t>
  </si>
  <si>
    <t xml:space="preserve">Число реализованных проектов субъектов МСП получивших поддержку в форме: гарантии, льготного кредита, микрозайма, льготного лизинга </t>
  </si>
  <si>
    <t>Ежегодное дополнение перечней 
муниципального имущества, 
предназначенного для предоставления 
субъектам малого и среднего 
предпринимательства, (% прироста)</t>
  </si>
  <si>
    <t xml:space="preserve">Прирост оборота субъектов малого и среднего предпринимательства (далее – МСП), % </t>
  </si>
  <si>
    <t>Количество физических лиц – участников регионального проекта, тыс. чел., нарастающим итогом</t>
  </si>
  <si>
    <t>Мероприятие 1. Осуществление экспертизы МНПА, оценка регулирующего воздействия проектов МНПА, затрагивающих вопросы осуществления предпринимательской и инвестиционной деятельности согласно утвержденного плана. Число экспертиз в 2019 году-13, в 2020 году-22</t>
  </si>
  <si>
    <t>Показатель 2 - Число реализованных проектов субъектов МСП получивших поддержку в форме: гарантии, льготного кредита, микрозайма, льготного лизинга .</t>
  </si>
  <si>
    <t>Мероприятие 1. Реализована поддержка субъектов МСП, занимающихся социально значимыми видами деятельности  на территории Ареньевского городского округа</t>
  </si>
  <si>
    <t>Показатель 3 - Ежегодное дополнение перечней муниципального имущества, предназначенного для предоставления субъектам малого и среднего 
предпринимательства, (% прироста) .</t>
  </si>
  <si>
    <t xml:space="preserve">Мероприятие 1. Дополнение переченя муниципального имущества,предназначенного для предоставления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предпринимательства, ежегодно на 10 % </t>
  </si>
  <si>
    <t>Показатель 4 - Прирост оборота субъектов малого и среднего предпринимательства (далее – МСП), %  .</t>
  </si>
  <si>
    <t>Мероприятие 1. Инициировано проведение обучающих семинаров центром «Мой бизнес», включая предложение по теме, месту и дате проведения, доля  участников семинаров от общей численности субъектов МСП 10%</t>
  </si>
  <si>
    <t xml:space="preserve">Мероприятие 2. Организованы совместно с сотрудниками центра «Мой бизнес» семинары для субъектов МСП по осуществлению закупок в рамках 44-ФЗ и 223-ФЗ, число участников не менее 15
</t>
  </si>
  <si>
    <t>Показатель 5 - Количество физических лиц – участников федерального проекта, тыс. чел., нарастающим итогом</t>
  </si>
  <si>
    <t>Мероприятие 1. Проведены мероприятия по популяризации предпринимательства и продвижению положительного образа предпринимателя.</t>
  </si>
  <si>
    <t>5.2</t>
  </si>
  <si>
    <t xml:space="preserve">Мероприятие 2. Во взаимодействии с центром «Мой бизнес» организованы мероприятия по вопросам начала ведения предпринимательской деятельности для самозанятых и отдельных категорий граждан, не являющихся субъектами МСП: обучающихся; женщин; находящихся в отпуске по уходу за ребенком; пенсионеров; безработных; лиц с ограниченными возможностями здоровья.
Число участников мероприятий -не менее 3% от численности работников субъектов МСП
</t>
  </si>
  <si>
    <t>5.3</t>
  </si>
  <si>
    <t>Мероприятие 3. Организация муниципального конкурса «Лучший предприниматель», не менее 10 субъектов МСП</t>
  </si>
  <si>
    <t>ИТОГО:</t>
  </si>
  <si>
    <t>Показатель 6 - Количество подготовленных специалистов по образовательным программам в области информационной безопасности в организациях высшего и профессионального образования государственной собственности субъекта Российской Федерации и муниципальной собственности, с использованием в образовательном процессе отечественных высокотехнологичных комплексов и средств защиты информации, тыс. чел.</t>
  </si>
  <si>
    <t xml:space="preserve">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</si>
</sst>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.00\ _₽_-;\-* #,##0.00\ _₽_-;_-* &quot;-&quot;??\ _₽_-;_-@_-"/>
    <numFmt numFmtId="165" formatCode="0.0"/>
    <numFmt numFmtId="166" formatCode="#,##0.0"/>
    <numFmt numFmtId="167" formatCode="0.000"/>
    <numFmt numFmtId="168" formatCode="0.000000"/>
    <numFmt numFmtId="169" formatCode="#,##0.000000"/>
    <numFmt numFmtId="170" formatCode="dd/mm/yy;@"/>
    <numFmt numFmtId="171" formatCode="#,##0.000"/>
    <numFmt numFmtId="172" formatCode="#,##0.00000"/>
    <numFmt numFmtId="173" formatCode="#,##0.00000000"/>
  </numFmts>
  <fonts count="17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2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C5E0B4"/>
        <bgColor rgb="FFCCFFCC"/>
      </patternFill>
    </fill>
    <fill>
      <patternFill patternType="solid">
        <fgColor rgb="FFFFE699"/>
        <bgColor rgb="FFFFCC99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2" fontId="3" fillId="0" borderId="0">
      <alignment horizontal="center" vertical="top" wrapText="1"/>
    </xf>
    <xf numFmtId="0" fontId="2" fillId="0" borderId="0"/>
    <xf numFmtId="0" fontId="2" fillId="0" borderId="0"/>
    <xf numFmtId="0" fontId="2" fillId="0" borderId="0"/>
    <xf numFmtId="0" fontId="6" fillId="0" borderId="0"/>
    <xf numFmtId="0" fontId="7" fillId="0" borderId="0">
      <protection locked="0"/>
    </xf>
    <xf numFmtId="9" fontId="2" fillId="0" borderId="0" applyFont="0" applyFill="0" applyBorder="0" applyAlignment="0" applyProtection="0"/>
    <xf numFmtId="0" fontId="14" fillId="0" borderId="0"/>
    <xf numFmtId="164" fontId="2" fillId="0" borderId="0" applyFont="0" applyFill="0" applyBorder="0" applyAlignment="0" applyProtection="0"/>
  </cellStyleXfs>
  <cellXfs count="239">
    <xf numFmtId="0" fontId="0" fillId="0" borderId="0" xfId="0"/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8" fillId="0" borderId="0" xfId="0" applyFont="1"/>
    <xf numFmtId="167" fontId="4" fillId="0" borderId="1" xfId="0" applyNumberFormat="1" applyFont="1" applyFill="1" applyBorder="1" applyAlignment="1">
      <alignment horizontal="center" vertical="center"/>
    </xf>
    <xf numFmtId="168" fontId="10" fillId="0" borderId="1" xfId="0" applyNumberFormat="1" applyFont="1" applyBorder="1" applyAlignment="1">
      <alignment horizontal="center" vertical="center"/>
    </xf>
    <xf numFmtId="0" fontId="8" fillId="0" borderId="0" xfId="0" applyFont="1" applyFill="1"/>
    <xf numFmtId="169" fontId="10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49" fontId="4" fillId="0" borderId="8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14" fontId="4" fillId="0" borderId="9" xfId="0" applyNumberFormat="1" applyFont="1" applyBorder="1" applyAlignment="1">
      <alignment horizontal="center" vertical="center"/>
    </xf>
    <xf numFmtId="167" fontId="4" fillId="0" borderId="9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70" fontId="4" fillId="3" borderId="1" xfId="0" applyNumberFormat="1" applyFont="1" applyFill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14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/>
    <xf numFmtId="49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49" fontId="4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171" fontId="4" fillId="0" borderId="1" xfId="0" applyNumberFormat="1" applyFont="1" applyFill="1" applyBorder="1" applyAlignment="1">
      <alignment horizontal="center" vertical="center" wrapText="1"/>
    </xf>
    <xf numFmtId="171" fontId="4" fillId="3" borderId="1" xfId="0" applyNumberFormat="1" applyFont="1" applyFill="1" applyBorder="1" applyAlignment="1">
      <alignment horizontal="center" vertical="center" wrapText="1"/>
    </xf>
    <xf numFmtId="171" fontId="1" fillId="3" borderId="1" xfId="0" applyNumberFormat="1" applyFont="1" applyFill="1" applyBorder="1" applyAlignment="1">
      <alignment horizontal="right" vertical="center" wrapText="1"/>
    </xf>
    <xf numFmtId="0" fontId="1" fillId="3" borderId="0" xfId="0" applyFont="1" applyFill="1" applyBorder="1" applyAlignment="1">
      <alignment horizontal="center" vertical="center"/>
    </xf>
    <xf numFmtId="166" fontId="4" fillId="3" borderId="0" xfId="0" applyNumberFormat="1" applyFont="1" applyFill="1" applyBorder="1" applyAlignment="1">
      <alignment horizontal="center" vertical="center"/>
    </xf>
    <xf numFmtId="1" fontId="4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171" fontId="1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49" fontId="4" fillId="3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center" vertical="center"/>
    </xf>
    <xf numFmtId="172" fontId="4" fillId="6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71" fontId="4" fillId="6" borderId="1" xfId="0" applyNumberFormat="1" applyFont="1" applyFill="1" applyBorder="1" applyAlignment="1">
      <alignment horizontal="center" vertical="center" wrapText="1"/>
    </xf>
    <xf numFmtId="172" fontId="1" fillId="6" borderId="1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" fontId="1" fillId="6" borderId="1" xfId="0" applyNumberFormat="1" applyFont="1" applyFill="1" applyBorder="1" applyAlignment="1">
      <alignment horizontal="center" vertical="center" wrapText="1"/>
    </xf>
    <xf numFmtId="4" fontId="4" fillId="6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horizontal="center" vertical="center"/>
    </xf>
    <xf numFmtId="0" fontId="0" fillId="0" borderId="0" xfId="0"/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1" fillId="3" borderId="0" xfId="0" applyFont="1" applyFill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 wrapText="1"/>
    </xf>
    <xf numFmtId="166" fontId="10" fillId="3" borderId="1" xfId="0" applyNumberFormat="1" applyFont="1" applyFill="1" applyBorder="1" applyAlignment="1">
      <alignment horizontal="center" vertical="center"/>
    </xf>
    <xf numFmtId="14" fontId="10" fillId="3" borderId="1" xfId="0" applyNumberFormat="1" applyFont="1" applyFill="1" applyBorder="1" applyAlignment="1">
      <alignment horizontal="center" vertical="center"/>
    </xf>
    <xf numFmtId="166" fontId="4" fillId="3" borderId="1" xfId="0" applyNumberFormat="1" applyFont="1" applyFill="1" applyBorder="1" applyAlignment="1">
      <alignment horizontal="center" vertical="center"/>
    </xf>
    <xf numFmtId="4" fontId="0" fillId="3" borderId="0" xfId="0" applyNumberFormat="1" applyFill="1" applyAlignment="1">
      <alignment horizontal="center" vertical="center"/>
    </xf>
    <xf numFmtId="9" fontId="10" fillId="3" borderId="1" xfId="7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left" vertical="top" wrapText="1"/>
    </xf>
    <xf numFmtId="166" fontId="10" fillId="3" borderId="1" xfId="0" applyNumberFormat="1" applyFont="1" applyFill="1" applyBorder="1" applyAlignment="1">
      <alignment horizontal="left" vertical="center"/>
    </xf>
    <xf numFmtId="3" fontId="4" fillId="3" borderId="1" xfId="0" applyNumberFormat="1" applyFont="1" applyFill="1" applyBorder="1" applyAlignment="1">
      <alignment horizontal="center" vertical="center"/>
    </xf>
    <xf numFmtId="14" fontId="10" fillId="3" borderId="0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top" wrapText="1"/>
    </xf>
    <xf numFmtId="0" fontId="10" fillId="3" borderId="1" xfId="0" applyFont="1" applyFill="1" applyBorder="1" applyAlignment="1">
      <alignment vertical="top" wrapText="1"/>
    </xf>
    <xf numFmtId="0" fontId="10" fillId="3" borderId="1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8" fillId="3" borderId="0" xfId="0" applyFont="1" applyFill="1"/>
    <xf numFmtId="4" fontId="10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10" fillId="3" borderId="0" xfId="0" applyFont="1" applyFill="1" applyAlignment="1">
      <alignment horizontal="center"/>
    </xf>
    <xf numFmtId="171" fontId="8" fillId="3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173" fontId="4" fillId="6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9" fontId="4" fillId="6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164" fontId="4" fillId="0" borderId="1" xfId="9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0" xfId="0" applyFill="1"/>
    <xf numFmtId="0" fontId="1" fillId="3" borderId="3" xfId="0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167" fontId="4" fillId="3" borderId="1" xfId="0" applyNumberFormat="1" applyFont="1" applyFill="1" applyBorder="1" applyAlignment="1">
      <alignment horizontal="center" vertical="center" wrapText="1"/>
    </xf>
    <xf numFmtId="167" fontId="1" fillId="3" borderId="13" xfId="0" applyNumberFormat="1" applyFont="1" applyFill="1" applyBorder="1" applyAlignment="1">
      <alignment horizontal="center" vertical="center" wrapText="1"/>
    </xf>
    <xf numFmtId="167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66" fontId="4" fillId="3" borderId="3" xfId="0" applyNumberFormat="1" applyFont="1" applyFill="1" applyBorder="1" applyAlignment="1">
      <alignment horizontal="center" vertical="center"/>
    </xf>
    <xf numFmtId="166" fontId="4" fillId="3" borderId="4" xfId="0" applyNumberFormat="1" applyFont="1" applyFill="1" applyBorder="1" applyAlignment="1">
      <alignment horizontal="center" vertical="center"/>
    </xf>
    <xf numFmtId="166" fontId="4" fillId="3" borderId="2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" fontId="15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166" fontId="4" fillId="0" borderId="3" xfId="0" applyNumberFormat="1" applyFont="1" applyFill="1" applyBorder="1" applyAlignment="1">
      <alignment horizontal="center" vertical="center"/>
    </xf>
    <xf numFmtId="166" fontId="4" fillId="0" borderId="2" xfId="0" applyNumberFormat="1" applyFont="1" applyFill="1" applyBorder="1" applyAlignment="1">
      <alignment horizontal="center" vertical="center"/>
    </xf>
    <xf numFmtId="166" fontId="4" fillId="0" borderId="4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6" borderId="1" xfId="0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/>
    </xf>
    <xf numFmtId="1" fontId="15" fillId="0" borderId="6" xfId="0" applyNumberFormat="1" applyFont="1" applyFill="1" applyBorder="1" applyAlignment="1">
      <alignment horizontal="center" vertical="center" wrapText="1"/>
    </xf>
    <xf numFmtId="164" fontId="1" fillId="3" borderId="3" xfId="9" applyFont="1" applyFill="1" applyBorder="1" applyAlignment="1">
      <alignment horizontal="left" vertical="center" wrapText="1"/>
    </xf>
    <xf numFmtId="164" fontId="1" fillId="3" borderId="4" xfId="9" applyFont="1" applyFill="1" applyBorder="1" applyAlignment="1">
      <alignment horizontal="left" vertical="center" wrapText="1"/>
    </xf>
    <xf numFmtId="164" fontId="1" fillId="3" borderId="2" xfId="9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49" fontId="4" fillId="0" borderId="15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49" fontId="4" fillId="0" borderId="16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/>
    </xf>
    <xf numFmtId="49" fontId="1" fillId="0" borderId="4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</cellXfs>
  <cellStyles count="10">
    <cellStyle name="st_table_cell_number" xfId="1"/>
    <cellStyle name="Обычный" xfId="0" builtinId="0"/>
    <cellStyle name="Обычный 2" xfId="8"/>
    <cellStyle name="Обычный 2 2" xfId="6"/>
    <cellStyle name="Обычный 2 5" xfId="2"/>
    <cellStyle name="Обычный 3" xfId="4"/>
    <cellStyle name="Обычный 3 3" xfId="5"/>
    <cellStyle name="Обычный 4 2" xfId="3"/>
    <cellStyle name="Процентный" xfId="7" builtinId="5"/>
    <cellStyle name="Финансовый" xfId="9" builtinId="3"/>
  </cellStyles>
  <dxfs count="0"/>
  <tableStyles count="0" defaultTableStyle="TableStyleMedium2" defaultPivotStyle="PivotStyleLight16"/>
  <colors>
    <mruColors>
      <color rgb="FFFFFF66"/>
      <color rgb="FFFEBEF9"/>
      <color rgb="FFD1B2E8"/>
      <color rgb="FFB17E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955040</xdr:colOff>
      <xdr:row>0</xdr:row>
      <xdr:rowOff>88900</xdr:rowOff>
    </xdr:from>
    <xdr:to>
      <xdr:col>12</xdr:col>
      <xdr:colOff>0</xdr:colOff>
      <xdr:row>8</xdr:row>
      <xdr:rowOff>222250</xdr:rowOff>
    </xdr:to>
    <xdr:sp macro="" textlink="">
      <xdr:nvSpPr>
        <xdr:cNvPr id="1025" name="Надпись 2"/>
        <xdr:cNvSpPr txBox="1">
          <a:spLocks noChangeArrowheads="1"/>
        </xdr:cNvSpPr>
      </xdr:nvSpPr>
      <xdr:spPr bwMode="auto">
        <a:xfrm>
          <a:off x="14432915" y="88900"/>
          <a:ext cx="4823460" cy="12604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ru-RU" sz="24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Приложение</a:t>
          </a:r>
        </a:p>
        <a:p>
          <a:pPr algn="ctr" rtl="0">
            <a:defRPr sz="1000"/>
          </a:pPr>
          <a:r>
            <a:rPr lang="ru-RU" sz="24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к постановлению администрации </a:t>
          </a:r>
        </a:p>
        <a:p>
          <a:pPr algn="ctr" rtl="0">
            <a:defRPr sz="1000"/>
          </a:pPr>
          <a:r>
            <a:rPr lang="ru-RU" sz="24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Арсеньевского городского округа</a:t>
          </a:r>
        </a:p>
        <a:p>
          <a:pPr algn="ctr" rtl="0">
            <a:defRPr sz="1000"/>
          </a:pPr>
          <a:r>
            <a:rPr lang="ru-RU" sz="24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от  "</a:t>
          </a:r>
          <a:r>
            <a:rPr lang="ru-RU" sz="2400" b="0" i="0" u="sng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08</a:t>
          </a:r>
          <a:r>
            <a:rPr lang="ru-RU" sz="24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" </a:t>
          </a:r>
          <a:r>
            <a:rPr lang="ru-RU" sz="2400" b="0" i="0" u="sng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августа </a:t>
          </a:r>
          <a:r>
            <a:rPr lang="ru-RU" sz="24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2019 № </a:t>
          </a:r>
          <a:r>
            <a:rPr lang="ru-RU" sz="2400" b="0" i="0" u="sng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577</a:t>
          </a:r>
          <a:r>
            <a:rPr lang="ru-RU" sz="24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-па</a:t>
          </a:r>
        </a:p>
        <a:p>
          <a:pPr algn="l" rtl="0">
            <a:defRPr sz="1000"/>
          </a:pPr>
          <a:r>
            <a:rPr lang="ru-RU" sz="24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AC64"/>
  <sheetViews>
    <sheetView tabSelected="1" view="pageBreakPreview" zoomScale="60" zoomScaleNormal="100" workbookViewId="0">
      <selection activeCell="L56" sqref="L56"/>
    </sheetView>
  </sheetViews>
  <sheetFormatPr defaultColWidth="8.88671875" defaultRowHeight="14.4" x14ac:dyDescent="0.3"/>
  <cols>
    <col min="1" max="1" width="10.5546875" style="107" customWidth="1"/>
    <col min="2" max="2" width="68.6640625" style="89" customWidth="1"/>
    <col min="3" max="3" width="17" style="89" customWidth="1"/>
    <col min="4" max="5" width="21.109375" style="89" customWidth="1"/>
    <col min="6" max="6" width="20.33203125" style="89" customWidth="1"/>
    <col min="7" max="12" width="21.5546875" style="89" customWidth="1"/>
    <col min="13" max="13" width="21.5546875" style="89" hidden="1" customWidth="1"/>
    <col min="14" max="29" width="0" style="89" hidden="1" customWidth="1"/>
    <col min="30" max="16384" width="8.88671875" style="89"/>
  </cols>
  <sheetData>
    <row r="6" spans="1:13" ht="13.5" customHeight="1" x14ac:dyDescent="0.3"/>
    <row r="7" spans="1:13" ht="9.75" hidden="1" customHeight="1" x14ac:dyDescent="0.3"/>
    <row r="8" spans="1:13" ht="36" customHeight="1" x14ac:dyDescent="0.3"/>
    <row r="9" spans="1:13" ht="99.75" customHeight="1" x14ac:dyDescent="0.3">
      <c r="A9" s="140" t="s">
        <v>250</v>
      </c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</row>
    <row r="10" spans="1:13" ht="17.399999999999999" x14ac:dyDescent="0.3">
      <c r="A10" s="90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</row>
    <row r="11" spans="1:13" ht="17.399999999999999" x14ac:dyDescent="0.3">
      <c r="A11" s="145" t="s">
        <v>213</v>
      </c>
      <c r="B11" s="146"/>
      <c r="C11" s="146"/>
      <c r="D11" s="146"/>
      <c r="E11" s="146"/>
      <c r="F11" s="146"/>
      <c r="G11" s="146"/>
      <c r="H11" s="146"/>
      <c r="I11" s="146"/>
      <c r="J11" s="147"/>
      <c r="K11" s="51"/>
    </row>
    <row r="12" spans="1:13" ht="18" customHeight="1" x14ac:dyDescent="0.3">
      <c r="A12" s="152" t="s">
        <v>186</v>
      </c>
      <c r="B12" s="151" t="s">
        <v>14</v>
      </c>
      <c r="C12" s="148" t="s">
        <v>15</v>
      </c>
      <c r="D12" s="150"/>
      <c r="E12" s="148" t="s">
        <v>33</v>
      </c>
      <c r="F12" s="149"/>
      <c r="G12" s="149"/>
      <c r="H12" s="149"/>
      <c r="I12" s="149"/>
      <c r="J12" s="150"/>
      <c r="K12" s="52"/>
    </row>
    <row r="13" spans="1:13" ht="18" x14ac:dyDescent="0.3">
      <c r="A13" s="152"/>
      <c r="B13" s="151"/>
      <c r="C13" s="91" t="s">
        <v>50</v>
      </c>
      <c r="D13" s="92" t="s">
        <v>51</v>
      </c>
      <c r="E13" s="92" t="s">
        <v>52</v>
      </c>
      <c r="F13" s="92" t="s">
        <v>53</v>
      </c>
      <c r="G13" s="91" t="s">
        <v>54</v>
      </c>
      <c r="H13" s="91" t="s">
        <v>55</v>
      </c>
      <c r="I13" s="91" t="s">
        <v>56</v>
      </c>
      <c r="J13" s="91" t="s">
        <v>57</v>
      </c>
      <c r="K13" s="53"/>
    </row>
    <row r="14" spans="1:13" ht="18" hidden="1" x14ac:dyDescent="0.3">
      <c r="A14" s="142" t="s">
        <v>48</v>
      </c>
      <c r="B14" s="143"/>
      <c r="C14" s="143"/>
      <c r="D14" s="143"/>
      <c r="E14" s="143"/>
      <c r="F14" s="143"/>
      <c r="G14" s="143"/>
      <c r="H14" s="143"/>
      <c r="I14" s="143"/>
      <c r="J14" s="144"/>
      <c r="K14" s="54"/>
    </row>
    <row r="15" spans="1:13" ht="36" hidden="1" x14ac:dyDescent="0.3">
      <c r="A15" s="78" t="s">
        <v>16</v>
      </c>
      <c r="B15" s="79" t="s">
        <v>58</v>
      </c>
      <c r="C15" s="20">
        <v>55.6</v>
      </c>
      <c r="D15" s="24">
        <v>43070</v>
      </c>
      <c r="E15" s="20">
        <v>57.9</v>
      </c>
      <c r="F15" s="20">
        <v>59</v>
      </c>
      <c r="G15" s="20">
        <v>60.1</v>
      </c>
      <c r="H15" s="20">
        <v>61.2</v>
      </c>
      <c r="I15" s="20">
        <v>62.3</v>
      </c>
      <c r="J15" s="20">
        <v>63</v>
      </c>
      <c r="K15" s="55"/>
    </row>
    <row r="16" spans="1:13" ht="36" hidden="1" x14ac:dyDescent="0.3">
      <c r="A16" s="78" t="s">
        <v>12</v>
      </c>
      <c r="B16" s="79" t="s">
        <v>59</v>
      </c>
      <c r="C16" s="20">
        <v>53.5</v>
      </c>
      <c r="D16" s="24">
        <v>43070</v>
      </c>
      <c r="E16" s="20">
        <v>55</v>
      </c>
      <c r="F16" s="20">
        <v>55.6</v>
      </c>
      <c r="G16" s="20">
        <v>56.1</v>
      </c>
      <c r="H16" s="20">
        <v>56.7</v>
      </c>
      <c r="I16" s="20">
        <v>57.2</v>
      </c>
      <c r="J16" s="20">
        <v>60</v>
      </c>
      <c r="K16" s="55"/>
    </row>
    <row r="17" spans="1:11" ht="72" hidden="1" x14ac:dyDescent="0.3">
      <c r="A17" s="78" t="s">
        <v>7</v>
      </c>
      <c r="B17" s="79" t="s">
        <v>60</v>
      </c>
      <c r="C17" s="20">
        <v>23</v>
      </c>
      <c r="D17" s="24">
        <v>43070</v>
      </c>
      <c r="E17" s="20">
        <v>21</v>
      </c>
      <c r="F17" s="20">
        <v>20.2</v>
      </c>
      <c r="G17" s="20">
        <v>19.5</v>
      </c>
      <c r="H17" s="20">
        <v>18.8</v>
      </c>
      <c r="I17" s="20">
        <v>18.100000000000001</v>
      </c>
      <c r="J17" s="20">
        <v>17.3</v>
      </c>
      <c r="K17" s="55"/>
    </row>
    <row r="18" spans="1:11" ht="18" hidden="1" x14ac:dyDescent="0.3">
      <c r="A18" s="142" t="s">
        <v>67</v>
      </c>
      <c r="B18" s="143"/>
      <c r="C18" s="143"/>
      <c r="D18" s="143"/>
      <c r="E18" s="143"/>
      <c r="F18" s="143"/>
      <c r="G18" s="143"/>
      <c r="H18" s="143"/>
      <c r="I18" s="143"/>
      <c r="J18" s="144"/>
      <c r="K18" s="54"/>
    </row>
    <row r="19" spans="1:11" ht="36" hidden="1" x14ac:dyDescent="0.3">
      <c r="A19" s="78" t="s">
        <v>16</v>
      </c>
      <c r="B19" s="79" t="s">
        <v>68</v>
      </c>
      <c r="C19" s="20">
        <v>0</v>
      </c>
      <c r="D19" s="20" t="s">
        <v>22</v>
      </c>
      <c r="E19" s="20" t="s">
        <v>72</v>
      </c>
      <c r="F19" s="20" t="s">
        <v>72</v>
      </c>
      <c r="G19" s="20" t="s">
        <v>72</v>
      </c>
      <c r="H19" s="20" t="s">
        <v>73</v>
      </c>
      <c r="I19" s="20" t="s">
        <v>73</v>
      </c>
      <c r="J19" s="20" t="s">
        <v>73</v>
      </c>
      <c r="K19" s="55"/>
    </row>
    <row r="20" spans="1:11" ht="54" hidden="1" x14ac:dyDescent="0.3">
      <c r="A20" s="78" t="s">
        <v>12</v>
      </c>
      <c r="B20" s="79" t="s">
        <v>69</v>
      </c>
      <c r="C20" s="20">
        <v>0</v>
      </c>
      <c r="D20" s="20" t="s">
        <v>22</v>
      </c>
      <c r="E20" s="20" t="s">
        <v>74</v>
      </c>
      <c r="F20" s="20" t="s">
        <v>74</v>
      </c>
      <c r="G20" s="20" t="s">
        <v>75</v>
      </c>
      <c r="H20" s="20" t="s">
        <v>75</v>
      </c>
      <c r="I20" s="20" t="s">
        <v>75</v>
      </c>
      <c r="J20" s="20" t="s">
        <v>75</v>
      </c>
      <c r="K20" s="55"/>
    </row>
    <row r="21" spans="1:11" ht="36" hidden="1" x14ac:dyDescent="0.3">
      <c r="A21" s="78" t="s">
        <v>7</v>
      </c>
      <c r="B21" s="79" t="s">
        <v>17</v>
      </c>
      <c r="C21" s="20">
        <v>0.57999999999999996</v>
      </c>
      <c r="D21" s="20" t="s">
        <v>22</v>
      </c>
      <c r="E21" s="20">
        <v>0.629</v>
      </c>
      <c r="F21" s="20">
        <v>0.64600000000000002</v>
      </c>
      <c r="G21" s="20">
        <v>0.68300000000000005</v>
      </c>
      <c r="H21" s="20">
        <v>1.0129999999999999</v>
      </c>
      <c r="I21" s="20">
        <v>1.1279999999999999</v>
      </c>
      <c r="J21" s="20">
        <v>1.32</v>
      </c>
      <c r="K21" s="55"/>
    </row>
    <row r="22" spans="1:11" ht="54" hidden="1" x14ac:dyDescent="0.3">
      <c r="A22" s="78" t="s">
        <v>8</v>
      </c>
      <c r="B22" s="79" t="s">
        <v>37</v>
      </c>
      <c r="C22" s="20">
        <v>9.1999999999999993</v>
      </c>
      <c r="D22" s="20" t="s">
        <v>22</v>
      </c>
      <c r="E22" s="20">
        <v>11</v>
      </c>
      <c r="F22" s="20">
        <v>12.8</v>
      </c>
      <c r="G22" s="20">
        <v>14.6</v>
      </c>
      <c r="H22" s="20">
        <v>16.399999999999999</v>
      </c>
      <c r="I22" s="20">
        <v>18.2</v>
      </c>
      <c r="J22" s="20">
        <v>20</v>
      </c>
      <c r="K22" s="55"/>
    </row>
    <row r="23" spans="1:11" ht="72" hidden="1" x14ac:dyDescent="0.3">
      <c r="A23" s="78" t="s">
        <v>9</v>
      </c>
      <c r="B23" s="79" t="s">
        <v>18</v>
      </c>
      <c r="C23" s="20">
        <v>0</v>
      </c>
      <c r="D23" s="20" t="s">
        <v>22</v>
      </c>
      <c r="E23" s="20">
        <v>19</v>
      </c>
      <c r="F23" s="20">
        <v>48</v>
      </c>
      <c r="G23" s="20">
        <v>50</v>
      </c>
      <c r="H23" s="20">
        <v>52</v>
      </c>
      <c r="I23" s="20">
        <v>53</v>
      </c>
      <c r="J23" s="20">
        <v>56</v>
      </c>
      <c r="K23" s="55"/>
    </row>
    <row r="24" spans="1:11" ht="54" hidden="1" x14ac:dyDescent="0.3">
      <c r="A24" s="78" t="s">
        <v>13</v>
      </c>
      <c r="B24" s="79" t="s">
        <v>70</v>
      </c>
      <c r="C24" s="20">
        <v>10</v>
      </c>
      <c r="D24" s="20" t="s">
        <v>21</v>
      </c>
      <c r="E24" s="20">
        <v>19</v>
      </c>
      <c r="F24" s="20">
        <v>28</v>
      </c>
      <c r="G24" s="20">
        <v>38</v>
      </c>
      <c r="H24" s="20">
        <v>47</v>
      </c>
      <c r="I24" s="20">
        <v>56</v>
      </c>
      <c r="J24" s="20">
        <v>65</v>
      </c>
      <c r="K24" s="55"/>
    </row>
    <row r="25" spans="1:11" ht="54" hidden="1" x14ac:dyDescent="0.3">
      <c r="A25" s="78" t="s">
        <v>0</v>
      </c>
      <c r="B25" s="79" t="s">
        <v>41</v>
      </c>
      <c r="C25" s="20">
        <v>42</v>
      </c>
      <c r="D25" s="20" t="s">
        <v>22</v>
      </c>
      <c r="E25" s="20">
        <v>45</v>
      </c>
      <c r="F25" s="20">
        <v>49</v>
      </c>
      <c r="G25" s="20">
        <v>53.5</v>
      </c>
      <c r="H25" s="20">
        <v>57.5</v>
      </c>
      <c r="I25" s="20">
        <v>61.5</v>
      </c>
      <c r="J25" s="20">
        <v>65.099999999999994</v>
      </c>
      <c r="K25" s="55"/>
    </row>
    <row r="26" spans="1:11" ht="126" hidden="1" x14ac:dyDescent="0.3">
      <c r="A26" s="78" t="s">
        <v>1</v>
      </c>
      <c r="B26" s="79" t="s">
        <v>71</v>
      </c>
      <c r="C26" s="20">
        <v>0</v>
      </c>
      <c r="D26" s="20" t="s">
        <v>22</v>
      </c>
      <c r="E26" s="20">
        <v>5.4</v>
      </c>
      <c r="F26" s="20">
        <v>24.8</v>
      </c>
      <c r="G26" s="20">
        <v>31.8</v>
      </c>
      <c r="H26" s="20">
        <v>43.4</v>
      </c>
      <c r="I26" s="20">
        <v>51.2</v>
      </c>
      <c r="J26" s="20">
        <v>56.6</v>
      </c>
      <c r="K26" s="55"/>
    </row>
    <row r="27" spans="1:11" ht="54" hidden="1" x14ac:dyDescent="0.3">
      <c r="A27" s="78" t="s">
        <v>20</v>
      </c>
      <c r="B27" s="79" t="s">
        <v>38</v>
      </c>
      <c r="C27" s="20">
        <v>0</v>
      </c>
      <c r="D27" s="20" t="s">
        <v>22</v>
      </c>
      <c r="E27" s="20">
        <v>0</v>
      </c>
      <c r="F27" s="20">
        <v>0</v>
      </c>
      <c r="G27" s="20">
        <v>135</v>
      </c>
      <c r="H27" s="20">
        <v>149</v>
      </c>
      <c r="I27" s="20">
        <v>163</v>
      </c>
      <c r="J27" s="20">
        <v>177</v>
      </c>
      <c r="K27" s="55"/>
    </row>
    <row r="28" spans="1:11" ht="18" hidden="1" x14ac:dyDescent="0.3">
      <c r="A28" s="142" t="s">
        <v>49</v>
      </c>
      <c r="B28" s="143"/>
      <c r="C28" s="143"/>
      <c r="D28" s="143"/>
      <c r="E28" s="143"/>
      <c r="F28" s="143"/>
      <c r="G28" s="143"/>
      <c r="H28" s="143"/>
      <c r="I28" s="143"/>
      <c r="J28" s="144"/>
      <c r="K28" s="54"/>
    </row>
    <row r="29" spans="1:11" ht="36" hidden="1" x14ac:dyDescent="0.3">
      <c r="A29" s="78" t="s">
        <v>16</v>
      </c>
      <c r="B29" s="79" t="s">
        <v>76</v>
      </c>
      <c r="C29" s="20">
        <v>95.5</v>
      </c>
      <c r="D29" s="20" t="s">
        <v>22</v>
      </c>
      <c r="E29" s="20">
        <v>88.6</v>
      </c>
      <c r="F29" s="20">
        <v>85.3</v>
      </c>
      <c r="G29" s="20">
        <v>82.1</v>
      </c>
      <c r="H29" s="20">
        <v>78.8</v>
      </c>
      <c r="I29" s="20">
        <v>75.599999999999994</v>
      </c>
      <c r="J29" s="20">
        <v>73.099999999999994</v>
      </c>
      <c r="K29" s="55"/>
    </row>
    <row r="30" spans="1:11" ht="36" hidden="1" x14ac:dyDescent="0.3">
      <c r="A30" s="78" t="s">
        <v>12</v>
      </c>
      <c r="B30" s="79" t="s">
        <v>77</v>
      </c>
      <c r="C30" s="20">
        <v>124.1</v>
      </c>
      <c r="D30" s="20" t="s">
        <v>22</v>
      </c>
      <c r="E30" s="20">
        <v>115.1</v>
      </c>
      <c r="F30" s="20">
        <v>110.9</v>
      </c>
      <c r="G30" s="20">
        <v>106.7</v>
      </c>
      <c r="H30" s="20">
        <v>102.5</v>
      </c>
      <c r="I30" s="20">
        <v>98.2</v>
      </c>
      <c r="J30" s="20">
        <v>95.1</v>
      </c>
      <c r="K30" s="55"/>
    </row>
    <row r="31" spans="1:11" ht="18" hidden="1" x14ac:dyDescent="0.3">
      <c r="A31" s="78" t="s">
        <v>7</v>
      </c>
      <c r="B31" s="79" t="s">
        <v>35</v>
      </c>
      <c r="C31" s="20">
        <v>15.4</v>
      </c>
      <c r="D31" s="20" t="s">
        <v>22</v>
      </c>
      <c r="E31" s="20">
        <v>11.7</v>
      </c>
      <c r="F31" s="20">
        <v>11</v>
      </c>
      <c r="G31" s="20">
        <v>10.199999999999999</v>
      </c>
      <c r="H31" s="20">
        <v>9.5</v>
      </c>
      <c r="I31" s="20">
        <v>8.6999999999999993</v>
      </c>
      <c r="J31" s="20">
        <v>8</v>
      </c>
      <c r="K31" s="55"/>
    </row>
    <row r="32" spans="1:11" ht="36" hidden="1" x14ac:dyDescent="0.3">
      <c r="A32" s="78" t="s">
        <v>8</v>
      </c>
      <c r="B32" s="79" t="s">
        <v>39</v>
      </c>
      <c r="C32" s="20">
        <v>23.7</v>
      </c>
      <c r="D32" s="20" t="s">
        <v>22</v>
      </c>
      <c r="E32" s="20">
        <v>17.600000000000001</v>
      </c>
      <c r="F32" s="20">
        <v>16.899999999999999</v>
      </c>
      <c r="G32" s="20">
        <v>16.2</v>
      </c>
      <c r="H32" s="20">
        <v>15.5</v>
      </c>
      <c r="I32" s="20">
        <v>14.7</v>
      </c>
      <c r="J32" s="20">
        <v>14</v>
      </c>
      <c r="K32" s="55"/>
    </row>
    <row r="33" spans="1:11" ht="54" hidden="1" x14ac:dyDescent="0.3">
      <c r="A33" s="78" t="s">
        <v>9</v>
      </c>
      <c r="B33" s="79" t="s">
        <v>78</v>
      </c>
      <c r="C33" s="20">
        <v>23.6</v>
      </c>
      <c r="D33" s="20" t="s">
        <v>22</v>
      </c>
      <c r="E33" s="20">
        <v>43</v>
      </c>
      <c r="F33" s="20">
        <v>46.5</v>
      </c>
      <c r="G33" s="20">
        <v>50</v>
      </c>
      <c r="H33" s="20">
        <v>53.5</v>
      </c>
      <c r="I33" s="20">
        <v>57</v>
      </c>
      <c r="J33" s="20">
        <v>60</v>
      </c>
      <c r="K33" s="55"/>
    </row>
    <row r="34" spans="1:11" ht="36" hidden="1" x14ac:dyDescent="0.3">
      <c r="A34" s="78" t="s">
        <v>13</v>
      </c>
      <c r="B34" s="79" t="s">
        <v>79</v>
      </c>
      <c r="C34" s="20">
        <v>2219</v>
      </c>
      <c r="D34" s="20" t="s">
        <v>22</v>
      </c>
      <c r="E34" s="20">
        <v>4043</v>
      </c>
      <c r="F34" s="20">
        <v>4372</v>
      </c>
      <c r="G34" s="20">
        <v>4701</v>
      </c>
      <c r="H34" s="20">
        <v>5030</v>
      </c>
      <c r="I34" s="20">
        <v>5359</v>
      </c>
      <c r="J34" s="20">
        <v>5642</v>
      </c>
      <c r="K34" s="55"/>
    </row>
    <row r="35" spans="1:11" ht="54" hidden="1" x14ac:dyDescent="0.3">
      <c r="A35" s="78" t="s">
        <v>0</v>
      </c>
      <c r="B35" s="79" t="s">
        <v>80</v>
      </c>
      <c r="C35" s="20">
        <v>81.8</v>
      </c>
      <c r="D35" s="20" t="s">
        <v>22</v>
      </c>
      <c r="E35" s="20">
        <v>84</v>
      </c>
      <c r="F35" s="20">
        <v>86.2</v>
      </c>
      <c r="G35" s="20">
        <v>88.4</v>
      </c>
      <c r="H35" s="20">
        <v>90.6</v>
      </c>
      <c r="I35" s="20">
        <v>92.8</v>
      </c>
      <c r="J35" s="20">
        <v>95</v>
      </c>
      <c r="K35" s="55"/>
    </row>
    <row r="36" spans="1:11" ht="18" hidden="1" x14ac:dyDescent="0.3">
      <c r="A36" s="136" t="s">
        <v>94</v>
      </c>
      <c r="B36" s="136"/>
      <c r="C36" s="136"/>
      <c r="D36" s="136"/>
      <c r="E36" s="136"/>
      <c r="F36" s="136"/>
      <c r="G36" s="136"/>
      <c r="H36" s="136"/>
      <c r="I36" s="136"/>
      <c r="J36" s="136"/>
      <c r="K36" s="54"/>
    </row>
    <row r="37" spans="1:11" ht="36" hidden="1" x14ac:dyDescent="0.3">
      <c r="A37" s="78" t="s">
        <v>16</v>
      </c>
      <c r="B37" s="79" t="s">
        <v>81</v>
      </c>
      <c r="C37" s="20">
        <v>6.4</v>
      </c>
      <c r="D37" s="20" t="s">
        <v>22</v>
      </c>
      <c r="E37" s="20">
        <v>5.8</v>
      </c>
      <c r="F37" s="20">
        <v>5.5</v>
      </c>
      <c r="G37" s="20">
        <v>5.4</v>
      </c>
      <c r="H37" s="20">
        <v>5.0999999999999996</v>
      </c>
      <c r="I37" s="20">
        <v>4.8</v>
      </c>
      <c r="J37" s="20">
        <v>4.5</v>
      </c>
      <c r="K37" s="55"/>
    </row>
    <row r="38" spans="1:11" ht="72" hidden="1" x14ac:dyDescent="0.3">
      <c r="A38" s="78" t="s">
        <v>12</v>
      </c>
      <c r="B38" s="79" t="s">
        <v>82</v>
      </c>
      <c r="C38" s="20" t="s">
        <v>89</v>
      </c>
      <c r="D38" s="20" t="s">
        <v>22</v>
      </c>
      <c r="E38" s="20" t="s">
        <v>90</v>
      </c>
      <c r="F38" s="20" t="s">
        <v>91</v>
      </c>
      <c r="G38" s="20" t="s">
        <v>92</v>
      </c>
      <c r="H38" s="20" t="s">
        <v>93</v>
      </c>
      <c r="I38" s="20" t="s">
        <v>75</v>
      </c>
      <c r="J38" s="20" t="s">
        <v>75</v>
      </c>
      <c r="K38" s="55"/>
    </row>
    <row r="39" spans="1:11" ht="54" hidden="1" x14ac:dyDescent="0.3">
      <c r="A39" s="78" t="s">
        <v>7</v>
      </c>
      <c r="B39" s="79" t="s">
        <v>83</v>
      </c>
      <c r="C39" s="20">
        <v>43.3</v>
      </c>
      <c r="D39" s="20" t="s">
        <v>22</v>
      </c>
      <c r="E39" s="20">
        <v>50</v>
      </c>
      <c r="F39" s="20">
        <v>60</v>
      </c>
      <c r="G39" s="20">
        <v>65</v>
      </c>
      <c r="H39" s="20">
        <v>70</v>
      </c>
      <c r="I39" s="20">
        <v>80</v>
      </c>
      <c r="J39" s="20">
        <v>90</v>
      </c>
      <c r="K39" s="55"/>
    </row>
    <row r="40" spans="1:11" ht="54" hidden="1" x14ac:dyDescent="0.3">
      <c r="A40" s="78" t="s">
        <v>8</v>
      </c>
      <c r="B40" s="79" t="s">
        <v>84</v>
      </c>
      <c r="C40" s="20">
        <v>41</v>
      </c>
      <c r="D40" s="20" t="s">
        <v>22</v>
      </c>
      <c r="E40" s="20">
        <v>60</v>
      </c>
      <c r="F40" s="20">
        <v>70</v>
      </c>
      <c r="G40" s="20">
        <v>75</v>
      </c>
      <c r="H40" s="20">
        <v>80</v>
      </c>
      <c r="I40" s="20">
        <v>85</v>
      </c>
      <c r="J40" s="20">
        <v>90</v>
      </c>
      <c r="K40" s="55"/>
    </row>
    <row r="41" spans="1:11" ht="54" hidden="1" x14ac:dyDescent="0.3">
      <c r="A41" s="78" t="s">
        <v>9</v>
      </c>
      <c r="B41" s="79" t="s">
        <v>42</v>
      </c>
      <c r="C41" s="20">
        <v>50</v>
      </c>
      <c r="D41" s="20" t="s">
        <v>22</v>
      </c>
      <c r="E41" s="20">
        <v>70</v>
      </c>
      <c r="F41" s="20">
        <v>75</v>
      </c>
      <c r="G41" s="20">
        <v>80</v>
      </c>
      <c r="H41" s="20">
        <v>85</v>
      </c>
      <c r="I41" s="20">
        <v>90</v>
      </c>
      <c r="J41" s="20">
        <v>90</v>
      </c>
      <c r="K41" s="55"/>
    </row>
    <row r="42" spans="1:11" ht="72" hidden="1" x14ac:dyDescent="0.3">
      <c r="A42" s="78" t="s">
        <v>13</v>
      </c>
      <c r="B42" s="79" t="s">
        <v>85</v>
      </c>
      <c r="C42" s="20">
        <v>47.4</v>
      </c>
      <c r="D42" s="20" t="s">
        <v>22</v>
      </c>
      <c r="E42" s="20">
        <v>65</v>
      </c>
      <c r="F42" s="20">
        <v>70</v>
      </c>
      <c r="G42" s="20">
        <v>75</v>
      </c>
      <c r="H42" s="20">
        <v>80</v>
      </c>
      <c r="I42" s="20">
        <v>85</v>
      </c>
      <c r="J42" s="20">
        <v>90</v>
      </c>
      <c r="K42" s="55"/>
    </row>
    <row r="43" spans="1:11" ht="36" hidden="1" x14ac:dyDescent="0.3">
      <c r="A43" s="78" t="s">
        <v>0</v>
      </c>
      <c r="B43" s="79" t="s">
        <v>86</v>
      </c>
      <c r="C43" s="20">
        <v>36</v>
      </c>
      <c r="D43" s="20" t="s">
        <v>22</v>
      </c>
      <c r="E43" s="20">
        <v>36.5</v>
      </c>
      <c r="F43" s="20">
        <v>40</v>
      </c>
      <c r="G43" s="20">
        <v>40.5</v>
      </c>
      <c r="H43" s="20">
        <v>41</v>
      </c>
      <c r="I43" s="20">
        <v>41.5</v>
      </c>
      <c r="J43" s="20">
        <v>42</v>
      </c>
      <c r="K43" s="55"/>
    </row>
    <row r="44" spans="1:11" ht="36" hidden="1" x14ac:dyDescent="0.3">
      <c r="A44" s="78" t="s">
        <v>1</v>
      </c>
      <c r="B44" s="79" t="s">
        <v>87</v>
      </c>
      <c r="C44" s="20">
        <v>6.2</v>
      </c>
      <c r="D44" s="24">
        <v>43100</v>
      </c>
      <c r="E44" s="20">
        <v>7.5</v>
      </c>
      <c r="F44" s="20">
        <v>7</v>
      </c>
      <c r="G44" s="20">
        <v>6.7</v>
      </c>
      <c r="H44" s="20">
        <v>6.5</v>
      </c>
      <c r="I44" s="20">
        <v>6.2</v>
      </c>
      <c r="J44" s="20">
        <v>5.9</v>
      </c>
      <c r="K44" s="55"/>
    </row>
    <row r="45" spans="1:11" ht="54" hidden="1" x14ac:dyDescent="0.3">
      <c r="A45" s="78" t="s">
        <v>20</v>
      </c>
      <c r="B45" s="79" t="s">
        <v>88</v>
      </c>
      <c r="C45" s="20">
        <v>7.8</v>
      </c>
      <c r="D45" s="24" t="s">
        <v>22</v>
      </c>
      <c r="E45" s="20">
        <v>65</v>
      </c>
      <c r="F45" s="20">
        <v>63</v>
      </c>
      <c r="G45" s="20">
        <v>61</v>
      </c>
      <c r="H45" s="20">
        <v>59</v>
      </c>
      <c r="I45" s="20">
        <v>57</v>
      </c>
      <c r="J45" s="20">
        <v>55</v>
      </c>
      <c r="K45" s="55"/>
    </row>
    <row r="46" spans="1:11" ht="36" hidden="1" x14ac:dyDescent="0.3">
      <c r="A46" s="78" t="s">
        <v>2</v>
      </c>
      <c r="B46" s="79" t="s">
        <v>36</v>
      </c>
      <c r="C46" s="20">
        <v>67.099999999999994</v>
      </c>
      <c r="D46" s="24" t="s">
        <v>22</v>
      </c>
      <c r="E46" s="20">
        <v>52.5</v>
      </c>
      <c r="F46" s="20">
        <v>52.9</v>
      </c>
      <c r="G46" s="20">
        <v>53</v>
      </c>
      <c r="H46" s="20">
        <v>53</v>
      </c>
      <c r="I46" s="20">
        <v>53</v>
      </c>
      <c r="J46" s="20">
        <v>53</v>
      </c>
      <c r="K46" s="55"/>
    </row>
    <row r="47" spans="1:11" ht="18" hidden="1" x14ac:dyDescent="0.3">
      <c r="A47" s="136" t="s">
        <v>101</v>
      </c>
      <c r="B47" s="136"/>
      <c r="C47" s="136"/>
      <c r="D47" s="136"/>
      <c r="E47" s="136"/>
      <c r="F47" s="136"/>
      <c r="G47" s="136"/>
      <c r="H47" s="136"/>
      <c r="I47" s="136"/>
      <c r="J47" s="136"/>
      <c r="K47" s="54"/>
    </row>
    <row r="48" spans="1:11" ht="72" hidden="1" x14ac:dyDescent="0.3">
      <c r="A48" s="78" t="s">
        <v>16</v>
      </c>
      <c r="B48" s="79" t="s">
        <v>95</v>
      </c>
      <c r="C48" s="20">
        <v>6.4</v>
      </c>
      <c r="D48" s="20" t="s">
        <v>22</v>
      </c>
      <c r="E48" s="20">
        <v>72.400000000000006</v>
      </c>
      <c r="F48" s="20">
        <v>74.3</v>
      </c>
      <c r="G48" s="20">
        <v>77.7</v>
      </c>
      <c r="H48" s="20">
        <v>81.099999999999994</v>
      </c>
      <c r="I48" s="20">
        <v>86.3</v>
      </c>
      <c r="J48" s="20">
        <v>90.9</v>
      </c>
      <c r="K48" s="55"/>
    </row>
    <row r="49" spans="1:29" ht="72" hidden="1" x14ac:dyDescent="0.3">
      <c r="A49" s="78" t="s">
        <v>12</v>
      </c>
      <c r="B49" s="79" t="s">
        <v>96</v>
      </c>
      <c r="C49" s="20" t="s">
        <v>89</v>
      </c>
      <c r="D49" s="20" t="s">
        <v>22</v>
      </c>
      <c r="E49" s="20">
        <v>56.7</v>
      </c>
      <c r="F49" s="20">
        <v>57.6</v>
      </c>
      <c r="G49" s="20">
        <v>59.4</v>
      </c>
      <c r="H49" s="20">
        <v>62.2</v>
      </c>
      <c r="I49" s="20">
        <v>66.3</v>
      </c>
      <c r="J49" s="20">
        <v>95</v>
      </c>
      <c r="K49" s="55"/>
    </row>
    <row r="50" spans="1:29" ht="54" hidden="1" x14ac:dyDescent="0.3">
      <c r="A50" s="78" t="s">
        <v>7</v>
      </c>
      <c r="B50" s="79" t="s">
        <v>97</v>
      </c>
      <c r="C50" s="20">
        <v>43.3</v>
      </c>
      <c r="D50" s="20" t="s">
        <v>22</v>
      </c>
      <c r="E50" s="20">
        <v>33.6</v>
      </c>
      <c r="F50" s="20">
        <v>34.700000000000003</v>
      </c>
      <c r="G50" s="20">
        <v>35.700000000000003</v>
      </c>
      <c r="H50" s="20">
        <v>36.799999999999997</v>
      </c>
      <c r="I50" s="20">
        <v>37.700000000000003</v>
      </c>
      <c r="J50" s="20">
        <v>38.5</v>
      </c>
      <c r="K50" s="55"/>
    </row>
    <row r="51" spans="1:29" ht="54" hidden="1" x14ac:dyDescent="0.3">
      <c r="A51" s="78" t="s">
        <v>8</v>
      </c>
      <c r="B51" s="79" t="s">
        <v>98</v>
      </c>
      <c r="C51" s="20">
        <v>41</v>
      </c>
      <c r="D51" s="20" t="s">
        <v>22</v>
      </c>
      <c r="E51" s="20">
        <v>62.7</v>
      </c>
      <c r="F51" s="20">
        <v>63.7</v>
      </c>
      <c r="G51" s="20">
        <v>64.599999999999994</v>
      </c>
      <c r="H51" s="20">
        <v>65.900000000000006</v>
      </c>
      <c r="I51" s="20">
        <v>67.5</v>
      </c>
      <c r="J51" s="20">
        <v>69.2</v>
      </c>
      <c r="K51" s="55"/>
    </row>
    <row r="52" spans="1:29" ht="72" hidden="1" x14ac:dyDescent="0.3">
      <c r="A52" s="78" t="s">
        <v>9</v>
      </c>
      <c r="B52" s="79" t="s">
        <v>99</v>
      </c>
      <c r="C52" s="20">
        <v>50</v>
      </c>
      <c r="D52" s="20" t="s">
        <v>22</v>
      </c>
      <c r="E52" s="20">
        <v>3446</v>
      </c>
      <c r="F52" s="20">
        <v>5514</v>
      </c>
      <c r="G52" s="20">
        <v>8326</v>
      </c>
      <c r="H52" s="20">
        <v>11406</v>
      </c>
      <c r="I52" s="20">
        <v>15626</v>
      </c>
      <c r="J52" s="20">
        <v>19190</v>
      </c>
      <c r="K52" s="55"/>
    </row>
    <row r="53" spans="1:29" ht="54" hidden="1" x14ac:dyDescent="0.3">
      <c r="A53" s="78" t="s">
        <v>13</v>
      </c>
      <c r="B53" s="79" t="s">
        <v>100</v>
      </c>
      <c r="C53" s="20">
        <v>47.4</v>
      </c>
      <c r="D53" s="20" t="s">
        <v>22</v>
      </c>
      <c r="E53" s="20">
        <v>18.3</v>
      </c>
      <c r="F53" s="20">
        <v>18.7</v>
      </c>
      <c r="G53" s="20">
        <v>19.3</v>
      </c>
      <c r="H53" s="20">
        <v>19.899999999999999</v>
      </c>
      <c r="I53" s="20">
        <v>20.7</v>
      </c>
      <c r="J53" s="20">
        <v>21.3</v>
      </c>
      <c r="K53" s="55"/>
    </row>
    <row r="54" spans="1:29" ht="18" hidden="1" customHeight="1" x14ac:dyDescent="0.3">
      <c r="A54" s="78" t="s">
        <v>0</v>
      </c>
      <c r="B54" s="79" t="s">
        <v>40</v>
      </c>
      <c r="C54" s="20">
        <v>36</v>
      </c>
      <c r="D54" s="20" t="s">
        <v>22</v>
      </c>
      <c r="E54" s="20" t="s">
        <v>34</v>
      </c>
      <c r="F54" s="20" t="s">
        <v>34</v>
      </c>
      <c r="G54" s="20">
        <v>23.5</v>
      </c>
      <c r="H54" s="20">
        <v>43.7</v>
      </c>
      <c r="I54" s="20">
        <v>63.5</v>
      </c>
      <c r="J54" s="20">
        <v>82.5</v>
      </c>
      <c r="K54" s="55"/>
    </row>
    <row r="55" spans="1:29" ht="18" x14ac:dyDescent="0.3">
      <c r="A55" s="136" t="s">
        <v>102</v>
      </c>
      <c r="B55" s="136"/>
      <c r="C55" s="136"/>
      <c r="D55" s="136"/>
      <c r="E55" s="136"/>
      <c r="F55" s="136"/>
      <c r="G55" s="136"/>
      <c r="H55" s="136"/>
      <c r="I55" s="136"/>
      <c r="J55" s="136"/>
      <c r="K55" s="54"/>
    </row>
    <row r="56" spans="1:29" ht="72" x14ac:dyDescent="0.3">
      <c r="A56" s="78" t="s">
        <v>16</v>
      </c>
      <c r="B56" s="79" t="s">
        <v>103</v>
      </c>
      <c r="C56" s="93">
        <v>2.5353799819717984</v>
      </c>
      <c r="D56" s="94">
        <v>43404</v>
      </c>
      <c r="E56" s="95">
        <v>4.1722279051861646</v>
      </c>
      <c r="F56" s="93">
        <v>7.3201182519665693</v>
      </c>
      <c r="G56" s="95">
        <v>10.225757308395703</v>
      </c>
      <c r="H56" s="95">
        <v>12.628449651788737</v>
      </c>
      <c r="I56" s="93">
        <v>15.496925157993532</v>
      </c>
      <c r="J56" s="95">
        <v>16.81003726592029</v>
      </c>
      <c r="K56" s="55"/>
      <c r="M56" s="96" t="e">
        <f>SUM(#REF!)</f>
        <v>#REF!</v>
      </c>
      <c r="N56" s="96" t="e">
        <f>SUM(#REF!)</f>
        <v>#REF!</v>
      </c>
      <c r="O56" s="96" t="e">
        <f>SUM(#REF!)</f>
        <v>#REF!</v>
      </c>
      <c r="P56" s="96" t="e">
        <f>SUM(#REF!)</f>
        <v>#REF!</v>
      </c>
      <c r="Q56" s="96" t="e">
        <f>SUM(#REF!)</f>
        <v>#REF!</v>
      </c>
      <c r="R56" s="96" t="e">
        <f>SUM(#REF!)</f>
        <v>#REF!</v>
      </c>
      <c r="S56" s="96" t="e">
        <f>SUM(#REF!)</f>
        <v>#REF!</v>
      </c>
      <c r="V56" s="20">
        <v>92.1</v>
      </c>
      <c r="W56" s="94"/>
      <c r="X56" s="20">
        <v>151.56</v>
      </c>
      <c r="Y56" s="20">
        <v>265.91000000000003</v>
      </c>
      <c r="Z56" s="20">
        <v>371.46</v>
      </c>
      <c r="AA56" s="20">
        <v>458.74</v>
      </c>
      <c r="AB56" s="20">
        <v>562.94000000000005</v>
      </c>
      <c r="AC56" s="20">
        <v>610.64</v>
      </c>
    </row>
    <row r="57" spans="1:29" ht="108" x14ac:dyDescent="0.3">
      <c r="A57" s="78" t="s">
        <v>12</v>
      </c>
      <c r="B57" s="79" t="s">
        <v>19</v>
      </c>
      <c r="C57" s="20"/>
      <c r="D57" s="94">
        <v>43404</v>
      </c>
      <c r="E57" s="20"/>
      <c r="F57" s="20"/>
      <c r="G57" s="97">
        <v>1</v>
      </c>
      <c r="H57" s="97">
        <v>1</v>
      </c>
      <c r="I57" s="97">
        <v>1</v>
      </c>
      <c r="J57" s="97">
        <v>1</v>
      </c>
      <c r="K57" s="55"/>
    </row>
    <row r="58" spans="1:29" ht="37.200000000000003" customHeight="1" x14ac:dyDescent="0.3">
      <c r="A58" s="78" t="s">
        <v>7</v>
      </c>
      <c r="B58" s="98" t="s">
        <v>149</v>
      </c>
      <c r="C58" s="99"/>
      <c r="D58" s="94"/>
      <c r="E58" s="100">
        <v>50</v>
      </c>
      <c r="F58" s="93"/>
      <c r="G58" s="95"/>
      <c r="H58" s="95"/>
      <c r="I58" s="93"/>
      <c r="J58" s="95"/>
      <c r="K58" s="55"/>
      <c r="M58" s="96"/>
      <c r="N58" s="96"/>
      <c r="O58" s="96"/>
      <c r="P58" s="96"/>
      <c r="Q58" s="96"/>
      <c r="R58" s="96"/>
      <c r="S58" s="96"/>
      <c r="V58" s="55"/>
      <c r="W58" s="101"/>
      <c r="X58" s="55"/>
      <c r="Y58" s="55"/>
      <c r="Z58" s="55"/>
      <c r="AA58" s="55"/>
      <c r="AB58" s="55"/>
      <c r="AC58" s="55"/>
    </row>
    <row r="59" spans="1:29" ht="35.4" customHeight="1" x14ac:dyDescent="0.3">
      <c r="A59" s="78" t="s">
        <v>8</v>
      </c>
      <c r="B59" s="98" t="s">
        <v>150</v>
      </c>
      <c r="C59" s="99"/>
      <c r="D59" s="94"/>
      <c r="E59" s="100">
        <v>8498</v>
      </c>
      <c r="F59" s="93"/>
      <c r="G59" s="95"/>
      <c r="H59" s="95"/>
      <c r="I59" s="93"/>
      <c r="J59" s="95"/>
      <c r="K59" s="55"/>
      <c r="M59" s="96"/>
      <c r="N59" s="96"/>
      <c r="O59" s="96"/>
      <c r="P59" s="96"/>
      <c r="Q59" s="96"/>
      <c r="R59" s="96"/>
      <c r="S59" s="96"/>
      <c r="V59" s="55"/>
      <c r="W59" s="101"/>
      <c r="X59" s="55"/>
      <c r="Y59" s="55"/>
      <c r="Z59" s="55"/>
      <c r="AA59" s="55"/>
      <c r="AB59" s="55"/>
      <c r="AC59" s="55"/>
    </row>
    <row r="60" spans="1:29" ht="36.75" customHeight="1" x14ac:dyDescent="0.3">
      <c r="A60" s="137" t="s">
        <v>9</v>
      </c>
      <c r="B60" s="102" t="s">
        <v>151</v>
      </c>
      <c r="C60" s="103"/>
      <c r="D60" s="94"/>
      <c r="E60" s="100"/>
      <c r="F60" s="93"/>
      <c r="G60" s="95"/>
      <c r="H60" s="95"/>
      <c r="I60" s="93"/>
      <c r="J60" s="95"/>
      <c r="K60" s="55"/>
      <c r="M60" s="96"/>
      <c r="N60" s="96"/>
      <c r="O60" s="96"/>
      <c r="P60" s="96"/>
      <c r="Q60" s="96"/>
      <c r="R60" s="96"/>
      <c r="S60" s="96"/>
      <c r="V60" s="55"/>
      <c r="W60" s="101"/>
      <c r="X60" s="55"/>
      <c r="Y60" s="55"/>
      <c r="Z60" s="55"/>
      <c r="AA60" s="55"/>
      <c r="AB60" s="55"/>
      <c r="AC60" s="55"/>
    </row>
    <row r="61" spans="1:29" ht="18" x14ac:dyDescent="0.3">
      <c r="A61" s="138"/>
      <c r="B61" s="104" t="s">
        <v>147</v>
      </c>
      <c r="C61" s="93"/>
      <c r="D61" s="94"/>
      <c r="E61" s="100">
        <v>5</v>
      </c>
      <c r="F61" s="93"/>
      <c r="G61" s="95"/>
      <c r="H61" s="95"/>
      <c r="I61" s="93"/>
      <c r="J61" s="95"/>
      <c r="K61" s="55"/>
      <c r="M61" s="96"/>
      <c r="N61" s="96"/>
      <c r="O61" s="96"/>
      <c r="P61" s="96"/>
      <c r="Q61" s="96"/>
      <c r="R61" s="96"/>
      <c r="S61" s="96"/>
      <c r="V61" s="55"/>
      <c r="W61" s="101"/>
      <c r="X61" s="55"/>
      <c r="Y61" s="55"/>
      <c r="Z61" s="55"/>
      <c r="AA61" s="55"/>
      <c r="AB61" s="55"/>
      <c r="AC61" s="55"/>
    </row>
    <row r="62" spans="1:29" ht="18" x14ac:dyDescent="0.3">
      <c r="A62" s="139"/>
      <c r="B62" s="104" t="s">
        <v>148</v>
      </c>
      <c r="C62" s="93"/>
      <c r="D62" s="94"/>
      <c r="E62" s="100">
        <v>4</v>
      </c>
      <c r="F62" s="93"/>
      <c r="G62" s="95"/>
      <c r="H62" s="95"/>
      <c r="I62" s="93"/>
      <c r="J62" s="95"/>
      <c r="K62" s="55"/>
      <c r="M62" s="96"/>
      <c r="N62" s="96"/>
      <c r="O62" s="96"/>
      <c r="P62" s="96"/>
      <c r="Q62" s="96"/>
      <c r="R62" s="96"/>
      <c r="S62" s="96"/>
      <c r="V62" s="55"/>
      <c r="W62" s="101"/>
      <c r="X62" s="55"/>
      <c r="Y62" s="55"/>
      <c r="Z62" s="55"/>
      <c r="AA62" s="55"/>
      <c r="AB62" s="55"/>
      <c r="AC62" s="55"/>
    </row>
    <row r="63" spans="1:29" ht="18" hidden="1" customHeight="1" x14ac:dyDescent="0.3">
      <c r="A63" s="136" t="s">
        <v>104</v>
      </c>
      <c r="B63" s="136"/>
      <c r="C63" s="136"/>
      <c r="D63" s="136"/>
      <c r="E63" s="136"/>
      <c r="F63" s="136"/>
      <c r="G63" s="136"/>
      <c r="H63" s="136"/>
      <c r="I63" s="136"/>
      <c r="J63" s="136"/>
      <c r="K63" s="54"/>
    </row>
    <row r="64" spans="1:29" ht="18" hidden="1" x14ac:dyDescent="0.3">
      <c r="A64" s="76" t="s">
        <v>16</v>
      </c>
      <c r="B64" s="105" t="s">
        <v>105</v>
      </c>
      <c r="C64" s="106">
        <v>0.5</v>
      </c>
      <c r="D64" s="106" t="s">
        <v>106</v>
      </c>
      <c r="E64" s="106">
        <v>0.57999999999999996</v>
      </c>
      <c r="F64" s="106">
        <v>0.75</v>
      </c>
      <c r="G64" s="106">
        <v>1</v>
      </c>
      <c r="H64" s="106">
        <v>1.25</v>
      </c>
      <c r="I64" s="106">
        <v>1.58</v>
      </c>
      <c r="J64" s="106">
        <v>2</v>
      </c>
      <c r="K64" s="55"/>
    </row>
  </sheetData>
  <mergeCells count="14">
    <mergeCell ref="A63:J63"/>
    <mergeCell ref="A60:A62"/>
    <mergeCell ref="A9:M9"/>
    <mergeCell ref="A14:J14"/>
    <mergeCell ref="A11:J11"/>
    <mergeCell ref="E12:J12"/>
    <mergeCell ref="C12:D12"/>
    <mergeCell ref="B12:B13"/>
    <mergeCell ref="A12:A13"/>
    <mergeCell ref="A18:J18"/>
    <mergeCell ref="A28:J28"/>
    <mergeCell ref="A36:J36"/>
    <mergeCell ref="A47:J47"/>
    <mergeCell ref="A55:J55"/>
  </mergeCells>
  <pageMargins left="0.59055118110236227" right="0.59055118110236227" top="0.98425196850393704" bottom="0.59055118110236227" header="0.31496062992125984" footer="0.31496062992125984"/>
  <pageSetup paperSize="9" scale="4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zoomScale="75" zoomScaleNormal="75" workbookViewId="0">
      <selection activeCell="B5" sqref="B5"/>
    </sheetView>
  </sheetViews>
  <sheetFormatPr defaultRowHeight="14.4" x14ac:dyDescent="0.3"/>
  <cols>
    <col min="1" max="1" width="10.44140625" customWidth="1"/>
    <col min="2" max="2" width="68.6640625" customWidth="1"/>
    <col min="3" max="3" width="20.88671875" customWidth="1"/>
    <col min="4" max="4" width="21.109375" customWidth="1"/>
    <col min="5" max="5" width="20.6640625" customWidth="1"/>
    <col min="6" max="12" width="20.33203125" customWidth="1"/>
  </cols>
  <sheetData>
    <row r="1" spans="1:12" ht="17.399999999999999" x14ac:dyDescent="0.3">
      <c r="A1" s="158" t="s">
        <v>214</v>
      </c>
      <c r="B1" s="159"/>
      <c r="C1" s="159"/>
      <c r="D1" s="159"/>
      <c r="E1" s="159"/>
      <c r="F1" s="159"/>
      <c r="G1" s="159"/>
      <c r="H1" s="159"/>
      <c r="I1" s="159"/>
      <c r="J1" s="160"/>
    </row>
    <row r="2" spans="1:12" ht="18" customHeight="1" x14ac:dyDescent="0.3">
      <c r="A2" s="161" t="s">
        <v>186</v>
      </c>
      <c r="B2" s="162" t="s">
        <v>14</v>
      </c>
      <c r="C2" s="163" t="s">
        <v>15</v>
      </c>
      <c r="D2" s="164"/>
      <c r="E2" s="163" t="s">
        <v>33</v>
      </c>
      <c r="F2" s="165"/>
      <c r="G2" s="165"/>
      <c r="H2" s="165"/>
      <c r="I2" s="165"/>
      <c r="J2" s="164"/>
    </row>
    <row r="3" spans="1:12" ht="18" x14ac:dyDescent="0.3">
      <c r="A3" s="161"/>
      <c r="B3" s="162"/>
      <c r="C3" s="4" t="s">
        <v>50</v>
      </c>
      <c r="D3" s="3" t="s">
        <v>51</v>
      </c>
      <c r="E3" s="3" t="s">
        <v>52</v>
      </c>
      <c r="F3" s="3" t="s">
        <v>53</v>
      </c>
      <c r="G3" s="4" t="s">
        <v>54</v>
      </c>
      <c r="H3" s="4" t="s">
        <v>55</v>
      </c>
      <c r="I3" s="4" t="s">
        <v>56</v>
      </c>
      <c r="J3" s="4" t="s">
        <v>57</v>
      </c>
    </row>
    <row r="4" spans="1:12" ht="19.5" customHeight="1" x14ac:dyDescent="0.3">
      <c r="A4" s="166" t="s">
        <v>109</v>
      </c>
      <c r="B4" s="167"/>
      <c r="C4" s="168"/>
      <c r="D4" s="168"/>
      <c r="E4" s="168"/>
      <c r="F4" s="168"/>
      <c r="G4" s="168"/>
      <c r="H4" s="168"/>
      <c r="I4" s="168"/>
      <c r="J4" s="169"/>
    </row>
    <row r="5" spans="1:12" ht="144" x14ac:dyDescent="0.3">
      <c r="A5" s="28" t="s">
        <v>16</v>
      </c>
      <c r="B5" s="42" t="s">
        <v>108</v>
      </c>
      <c r="C5" s="32">
        <v>0</v>
      </c>
      <c r="D5" s="33" t="s">
        <v>107</v>
      </c>
      <c r="E5" s="32">
        <v>1.6</v>
      </c>
      <c r="F5" s="32">
        <v>2.4</v>
      </c>
      <c r="G5" s="32">
        <v>4</v>
      </c>
      <c r="H5" s="32">
        <v>4.8</v>
      </c>
      <c r="I5" s="32">
        <v>6.2</v>
      </c>
      <c r="J5" s="32">
        <v>8</v>
      </c>
      <c r="K5" s="59"/>
      <c r="L5" s="59"/>
    </row>
    <row r="6" spans="1:12" s="27" customFormat="1" ht="18" x14ac:dyDescent="0.3">
      <c r="A6" s="60"/>
      <c r="B6" s="61"/>
      <c r="C6" s="47"/>
      <c r="D6" s="62"/>
      <c r="E6" s="47"/>
      <c r="F6" s="47"/>
      <c r="G6" s="47"/>
      <c r="H6" s="47"/>
      <c r="I6" s="47"/>
      <c r="J6" s="47"/>
      <c r="K6" s="59"/>
      <c r="L6" s="59"/>
    </row>
    <row r="7" spans="1:12" ht="26.4" customHeight="1" x14ac:dyDescent="0.3">
      <c r="A7" s="171" t="s">
        <v>47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</row>
    <row r="8" spans="1:12" ht="18" customHeight="1" x14ac:dyDescent="0.3">
      <c r="A8" s="161" t="s">
        <v>199</v>
      </c>
      <c r="B8" s="162" t="s">
        <v>65</v>
      </c>
      <c r="C8" s="155" t="s">
        <v>44</v>
      </c>
      <c r="D8" s="162" t="s">
        <v>43</v>
      </c>
      <c r="E8" s="155" t="s">
        <v>61</v>
      </c>
      <c r="F8" s="155" t="s">
        <v>46</v>
      </c>
      <c r="G8" s="155"/>
      <c r="H8" s="155"/>
      <c r="I8" s="155"/>
      <c r="J8" s="155"/>
      <c r="K8" s="155"/>
      <c r="L8" s="155"/>
    </row>
    <row r="9" spans="1:12" ht="22.2" customHeight="1" x14ac:dyDescent="0.3">
      <c r="A9" s="161"/>
      <c r="B9" s="162"/>
      <c r="C9" s="155"/>
      <c r="D9" s="162"/>
      <c r="E9" s="155"/>
      <c r="F9" s="40" t="s">
        <v>52</v>
      </c>
      <c r="G9" s="40" t="s">
        <v>53</v>
      </c>
      <c r="H9" s="39" t="s">
        <v>54</v>
      </c>
      <c r="I9" s="39" t="s">
        <v>55</v>
      </c>
      <c r="J9" s="39" t="s">
        <v>56</v>
      </c>
      <c r="K9" s="39" t="s">
        <v>57</v>
      </c>
      <c r="L9" s="39" t="s">
        <v>45</v>
      </c>
    </row>
    <row r="10" spans="1:12" ht="90" customHeight="1" x14ac:dyDescent="0.3">
      <c r="A10" s="170" t="s">
        <v>162</v>
      </c>
      <c r="B10" s="170"/>
      <c r="C10" s="170"/>
      <c r="D10" s="170"/>
      <c r="E10" s="170"/>
      <c r="F10" s="48">
        <f>F11</f>
        <v>5.1550000000000002</v>
      </c>
      <c r="G10" s="48">
        <f t="shared" ref="G10:L10" si="0">G11</f>
        <v>230</v>
      </c>
      <c r="H10" s="48">
        <f t="shared" si="0"/>
        <v>0</v>
      </c>
      <c r="I10" s="48">
        <f t="shared" si="0"/>
        <v>0</v>
      </c>
      <c r="J10" s="48">
        <f t="shared" si="0"/>
        <v>0</v>
      </c>
      <c r="K10" s="48">
        <f t="shared" si="0"/>
        <v>0</v>
      </c>
      <c r="L10" s="48">
        <f t="shared" si="0"/>
        <v>235.155</v>
      </c>
    </row>
    <row r="11" spans="1:12" s="128" customFormat="1" ht="18.75" customHeight="1" x14ac:dyDescent="0.3">
      <c r="A11" s="156" t="s">
        <v>10</v>
      </c>
      <c r="B11" s="157" t="s">
        <v>200</v>
      </c>
      <c r="C11" s="154" t="s">
        <v>221</v>
      </c>
      <c r="D11" s="154" t="s">
        <v>187</v>
      </c>
      <c r="E11" s="118" t="s">
        <v>45</v>
      </c>
      <c r="F11" s="48">
        <f>SUM(F12:F14)</f>
        <v>5.1550000000000002</v>
      </c>
      <c r="G11" s="48">
        <f t="shared" ref="G11:L11" si="1">SUM(G12:G14)</f>
        <v>230</v>
      </c>
      <c r="H11" s="48">
        <f t="shared" si="1"/>
        <v>0</v>
      </c>
      <c r="I11" s="48">
        <f t="shared" si="1"/>
        <v>0</v>
      </c>
      <c r="J11" s="48">
        <f t="shared" si="1"/>
        <v>0</v>
      </c>
      <c r="K11" s="48">
        <f t="shared" si="1"/>
        <v>0</v>
      </c>
      <c r="L11" s="48">
        <f t="shared" si="1"/>
        <v>235.155</v>
      </c>
    </row>
    <row r="12" spans="1:12" s="128" customFormat="1" ht="36" x14ac:dyDescent="0.3">
      <c r="A12" s="156"/>
      <c r="B12" s="157"/>
      <c r="C12" s="154"/>
      <c r="D12" s="154"/>
      <c r="E12" s="118" t="s">
        <v>62</v>
      </c>
      <c r="F12" s="48">
        <v>0</v>
      </c>
      <c r="G12" s="48">
        <v>0</v>
      </c>
      <c r="H12" s="48">
        <v>0</v>
      </c>
      <c r="I12" s="48">
        <v>0</v>
      </c>
      <c r="J12" s="48">
        <v>0</v>
      </c>
      <c r="K12" s="48">
        <v>0</v>
      </c>
      <c r="L12" s="48">
        <f>SUM(F12:K12)</f>
        <v>0</v>
      </c>
    </row>
    <row r="13" spans="1:12" s="128" customFormat="1" ht="18" x14ac:dyDescent="0.3">
      <c r="A13" s="156"/>
      <c r="B13" s="157"/>
      <c r="C13" s="154"/>
      <c r="D13" s="154"/>
      <c r="E13" s="118" t="s">
        <v>63</v>
      </c>
      <c r="F13" s="48">
        <v>5</v>
      </c>
      <c r="G13" s="48">
        <v>223.1</v>
      </c>
      <c r="H13" s="48">
        <v>0</v>
      </c>
      <c r="I13" s="48">
        <v>0</v>
      </c>
      <c r="J13" s="48">
        <v>0</v>
      </c>
      <c r="K13" s="48">
        <v>0</v>
      </c>
      <c r="L13" s="48">
        <f t="shared" ref="L13:L14" si="2">SUM(F13:K13)</f>
        <v>228.1</v>
      </c>
    </row>
    <row r="14" spans="1:12" s="128" customFormat="1" ht="60.75" customHeight="1" x14ac:dyDescent="0.3">
      <c r="A14" s="156"/>
      <c r="B14" s="157"/>
      <c r="C14" s="154"/>
      <c r="D14" s="154"/>
      <c r="E14" s="118" t="s">
        <v>64</v>
      </c>
      <c r="F14" s="48">
        <v>0.155</v>
      </c>
      <c r="G14" s="48">
        <v>6.9</v>
      </c>
      <c r="H14" s="48">
        <v>0</v>
      </c>
      <c r="I14" s="48">
        <v>0</v>
      </c>
      <c r="J14" s="48">
        <v>0</v>
      </c>
      <c r="K14" s="48">
        <v>0</v>
      </c>
      <c r="L14" s="48">
        <f t="shared" si="2"/>
        <v>7.0550000000000006</v>
      </c>
    </row>
    <row r="15" spans="1:12" ht="17.399999999999999" x14ac:dyDescent="0.3">
      <c r="A15" s="153" t="s">
        <v>66</v>
      </c>
      <c r="B15" s="153"/>
      <c r="C15" s="153"/>
      <c r="D15" s="153"/>
      <c r="E15" s="153"/>
      <c r="F15" s="50">
        <f>F16+F17+F18</f>
        <v>5.1550000000000002</v>
      </c>
      <c r="G15" s="50">
        <f t="shared" ref="G15:L15" si="3">G16+G17+G18</f>
        <v>230</v>
      </c>
      <c r="H15" s="50">
        <f t="shared" si="3"/>
        <v>0</v>
      </c>
      <c r="I15" s="50">
        <f t="shared" si="3"/>
        <v>0</v>
      </c>
      <c r="J15" s="50">
        <f t="shared" si="3"/>
        <v>0</v>
      </c>
      <c r="K15" s="50">
        <f t="shared" si="3"/>
        <v>0</v>
      </c>
      <c r="L15" s="50">
        <f t="shared" si="3"/>
        <v>235.155</v>
      </c>
    </row>
    <row r="16" spans="1:12" ht="17.399999999999999" x14ac:dyDescent="0.3">
      <c r="A16" s="153" t="s">
        <v>62</v>
      </c>
      <c r="B16" s="153"/>
      <c r="C16" s="153"/>
      <c r="D16" s="153"/>
      <c r="E16" s="153"/>
      <c r="F16" s="50">
        <f>F12</f>
        <v>0</v>
      </c>
      <c r="G16" s="50">
        <f t="shared" ref="G16:L16" si="4">G12</f>
        <v>0</v>
      </c>
      <c r="H16" s="50">
        <f t="shared" si="4"/>
        <v>0</v>
      </c>
      <c r="I16" s="50">
        <f t="shared" si="4"/>
        <v>0</v>
      </c>
      <c r="J16" s="50">
        <f t="shared" si="4"/>
        <v>0</v>
      </c>
      <c r="K16" s="50">
        <f t="shared" si="4"/>
        <v>0</v>
      </c>
      <c r="L16" s="50">
        <f t="shared" si="4"/>
        <v>0</v>
      </c>
    </row>
    <row r="17" spans="1:12" ht="17.399999999999999" x14ac:dyDescent="0.3">
      <c r="A17" s="153" t="s">
        <v>63</v>
      </c>
      <c r="B17" s="153"/>
      <c r="C17" s="153"/>
      <c r="D17" s="153"/>
      <c r="E17" s="153"/>
      <c r="F17" s="50">
        <f t="shared" ref="F17:L18" si="5">F13</f>
        <v>5</v>
      </c>
      <c r="G17" s="50">
        <f t="shared" si="5"/>
        <v>223.1</v>
      </c>
      <c r="H17" s="50">
        <f t="shared" si="5"/>
        <v>0</v>
      </c>
      <c r="I17" s="50">
        <f t="shared" si="5"/>
        <v>0</v>
      </c>
      <c r="J17" s="50">
        <f t="shared" si="5"/>
        <v>0</v>
      </c>
      <c r="K17" s="50">
        <f t="shared" si="5"/>
        <v>0</v>
      </c>
      <c r="L17" s="50">
        <f t="shared" si="5"/>
        <v>228.1</v>
      </c>
    </row>
    <row r="18" spans="1:12" ht="17.399999999999999" x14ac:dyDescent="0.3">
      <c r="A18" s="153" t="s">
        <v>64</v>
      </c>
      <c r="B18" s="153"/>
      <c r="C18" s="153"/>
      <c r="D18" s="153"/>
      <c r="E18" s="153"/>
      <c r="F18" s="50">
        <f t="shared" si="5"/>
        <v>0.155</v>
      </c>
      <c r="G18" s="50">
        <f t="shared" si="5"/>
        <v>6.9</v>
      </c>
      <c r="H18" s="50">
        <f t="shared" si="5"/>
        <v>0</v>
      </c>
      <c r="I18" s="50">
        <f t="shared" si="5"/>
        <v>0</v>
      </c>
      <c r="J18" s="50">
        <f t="shared" si="5"/>
        <v>0</v>
      </c>
      <c r="K18" s="50">
        <f t="shared" si="5"/>
        <v>0</v>
      </c>
      <c r="L18" s="50">
        <f t="shared" si="5"/>
        <v>7.0550000000000006</v>
      </c>
    </row>
  </sheetData>
  <mergeCells count="22">
    <mergeCell ref="A4:J4"/>
    <mergeCell ref="A8:A9"/>
    <mergeCell ref="B8:B9"/>
    <mergeCell ref="C8:C9"/>
    <mergeCell ref="A10:E10"/>
    <mergeCell ref="D8:D9"/>
    <mergeCell ref="E8:E9"/>
    <mergeCell ref="A7:L7"/>
    <mergeCell ref="A1:J1"/>
    <mergeCell ref="A2:A3"/>
    <mergeCell ref="B2:B3"/>
    <mergeCell ref="C2:D2"/>
    <mergeCell ref="E2:J2"/>
    <mergeCell ref="A18:E18"/>
    <mergeCell ref="C11:C14"/>
    <mergeCell ref="D11:D14"/>
    <mergeCell ref="A15:E15"/>
    <mergeCell ref="F8:L8"/>
    <mergeCell ref="A11:A14"/>
    <mergeCell ref="B11:B14"/>
    <mergeCell ref="A16:E16"/>
    <mergeCell ref="A17:E17"/>
  </mergeCells>
  <pageMargins left="0.59055118110236227" right="0.59055118110236227" top="0.98425196850393704" bottom="0.59055118110236227" header="0.31496062992125984" footer="0.31496062992125984"/>
  <pageSetup paperSize="9" scale="4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view="pageBreakPreview" topLeftCell="A76" zoomScale="75" zoomScaleNormal="100" zoomScaleSheetLayoutView="75" workbookViewId="0">
      <selection activeCell="L87" sqref="L85:L87"/>
    </sheetView>
  </sheetViews>
  <sheetFormatPr defaultColWidth="9.109375" defaultRowHeight="18" x14ac:dyDescent="0.35"/>
  <cols>
    <col min="1" max="1" width="9.6640625" style="108" customWidth="1"/>
    <col min="2" max="2" width="55.44140625" style="108" customWidth="1"/>
    <col min="3" max="3" width="20.88671875" style="108" customWidth="1"/>
    <col min="4" max="5" width="21.109375" style="108" customWidth="1"/>
    <col min="6" max="6" width="20.33203125" style="108" customWidth="1"/>
    <col min="7" max="10" width="18.44140625" style="108" customWidth="1"/>
    <col min="11" max="11" width="19.44140625" style="108" customWidth="1"/>
    <col min="12" max="12" width="21.33203125" style="108" customWidth="1"/>
    <col min="13" max="16384" width="9.109375" style="108"/>
  </cols>
  <sheetData>
    <row r="1" spans="1:12" ht="37.5" customHeight="1" x14ac:dyDescent="0.35">
      <c r="A1" s="145" t="s">
        <v>215</v>
      </c>
      <c r="B1" s="146"/>
      <c r="C1" s="146"/>
      <c r="D1" s="146"/>
      <c r="E1" s="146"/>
      <c r="F1" s="146"/>
      <c r="G1" s="146"/>
      <c r="H1" s="146"/>
      <c r="I1" s="146"/>
      <c r="J1" s="147"/>
    </row>
    <row r="2" spans="1:12" x14ac:dyDescent="0.35">
      <c r="A2" s="152" t="s">
        <v>186</v>
      </c>
      <c r="B2" s="151" t="s">
        <v>14</v>
      </c>
      <c r="C2" s="148" t="s">
        <v>15</v>
      </c>
      <c r="D2" s="150"/>
      <c r="E2" s="148" t="s">
        <v>33</v>
      </c>
      <c r="F2" s="149"/>
      <c r="G2" s="149"/>
      <c r="H2" s="149"/>
      <c r="I2" s="149"/>
      <c r="J2" s="150"/>
    </row>
    <row r="3" spans="1:12" x14ac:dyDescent="0.35">
      <c r="A3" s="152"/>
      <c r="B3" s="151"/>
      <c r="C3" s="91" t="s">
        <v>50</v>
      </c>
      <c r="D3" s="92" t="s">
        <v>51</v>
      </c>
      <c r="E3" s="92" t="s">
        <v>52</v>
      </c>
      <c r="F3" s="92" t="s">
        <v>53</v>
      </c>
      <c r="G3" s="91" t="s">
        <v>54</v>
      </c>
      <c r="H3" s="91" t="s">
        <v>55</v>
      </c>
      <c r="I3" s="91" t="s">
        <v>56</v>
      </c>
      <c r="J3" s="91" t="s">
        <v>57</v>
      </c>
    </row>
    <row r="4" spans="1:12" ht="32.25" customHeight="1" x14ac:dyDescent="0.35">
      <c r="A4" s="142" t="s">
        <v>131</v>
      </c>
      <c r="B4" s="143"/>
      <c r="C4" s="143"/>
      <c r="D4" s="143"/>
      <c r="E4" s="143"/>
      <c r="F4" s="143"/>
      <c r="G4" s="143"/>
      <c r="H4" s="143"/>
      <c r="I4" s="143"/>
      <c r="J4" s="144"/>
    </row>
    <row r="5" spans="1:12" ht="162" x14ac:dyDescent="0.35">
      <c r="A5" s="76" t="s">
        <v>16</v>
      </c>
      <c r="B5" s="79" t="s">
        <v>132</v>
      </c>
      <c r="C5" s="20">
        <v>609</v>
      </c>
      <c r="D5" s="24">
        <v>43070</v>
      </c>
      <c r="E5" s="20">
        <v>609</v>
      </c>
      <c r="F5" s="20">
        <v>624</v>
      </c>
      <c r="G5" s="20">
        <v>650</v>
      </c>
      <c r="H5" s="20">
        <v>670</v>
      </c>
      <c r="I5" s="20">
        <v>685</v>
      </c>
      <c r="J5" s="20">
        <v>700</v>
      </c>
    </row>
    <row r="6" spans="1:12" ht="53.25" customHeight="1" x14ac:dyDescent="0.35">
      <c r="A6" s="142" t="s">
        <v>133</v>
      </c>
      <c r="B6" s="143"/>
      <c r="C6" s="143"/>
      <c r="D6" s="143"/>
      <c r="E6" s="143"/>
      <c r="F6" s="143"/>
      <c r="G6" s="143"/>
      <c r="H6" s="143"/>
      <c r="I6" s="143"/>
      <c r="J6" s="144"/>
    </row>
    <row r="7" spans="1:12" ht="54" x14ac:dyDescent="0.35">
      <c r="A7" s="76" t="s">
        <v>12</v>
      </c>
      <c r="B7" s="79" t="s">
        <v>134</v>
      </c>
      <c r="C7" s="109">
        <v>64.433576740135322</v>
      </c>
      <c r="D7" s="110" t="s">
        <v>106</v>
      </c>
      <c r="E7" s="109">
        <v>66</v>
      </c>
      <c r="F7" s="109">
        <v>68</v>
      </c>
      <c r="G7" s="109">
        <v>70</v>
      </c>
      <c r="H7" s="109">
        <v>75</v>
      </c>
      <c r="I7" s="109">
        <v>80</v>
      </c>
      <c r="J7" s="109">
        <v>86</v>
      </c>
    </row>
    <row r="8" spans="1:12" hidden="1" x14ac:dyDescent="0.35">
      <c r="A8" s="78" t="s">
        <v>146</v>
      </c>
      <c r="B8" s="111" t="s">
        <v>138</v>
      </c>
      <c r="C8" s="109">
        <v>71.100878314999576</v>
      </c>
      <c r="D8" s="110" t="s">
        <v>106</v>
      </c>
      <c r="E8" s="109">
        <v>74.900000000000006</v>
      </c>
      <c r="F8" s="109">
        <v>78.8</v>
      </c>
      <c r="G8" s="109">
        <v>80.5</v>
      </c>
      <c r="H8" s="109">
        <v>81</v>
      </c>
      <c r="I8" s="109">
        <v>83.9</v>
      </c>
      <c r="J8" s="109">
        <v>86</v>
      </c>
    </row>
    <row r="9" spans="1:12" ht="72" x14ac:dyDescent="0.35">
      <c r="A9" s="76" t="s">
        <v>7</v>
      </c>
      <c r="B9" s="79" t="s">
        <v>135</v>
      </c>
      <c r="C9" s="109">
        <v>51.371699669967001</v>
      </c>
      <c r="D9" s="24" t="s">
        <v>106</v>
      </c>
      <c r="E9" s="109">
        <v>51.567999999999998</v>
      </c>
      <c r="F9" s="109">
        <v>54.14</v>
      </c>
      <c r="G9" s="109">
        <v>54.4</v>
      </c>
      <c r="H9" s="112">
        <v>54.66</v>
      </c>
      <c r="I9" s="109">
        <v>55.07</v>
      </c>
      <c r="J9" s="109">
        <v>56</v>
      </c>
    </row>
    <row r="10" spans="1:12" ht="72" x14ac:dyDescent="0.35">
      <c r="A10" s="76" t="s">
        <v>8</v>
      </c>
      <c r="B10" s="79" t="s">
        <v>136</v>
      </c>
      <c r="C10" s="109">
        <v>0.70280510908757565</v>
      </c>
      <c r="D10" s="24" t="s">
        <v>106</v>
      </c>
      <c r="E10" s="109">
        <v>4</v>
      </c>
      <c r="F10" s="109">
        <v>6.6</v>
      </c>
      <c r="G10" s="109">
        <v>8.8000000000000007</v>
      </c>
      <c r="H10" s="109">
        <v>11.8</v>
      </c>
      <c r="I10" s="109">
        <v>14.3</v>
      </c>
      <c r="J10" s="109">
        <v>18</v>
      </c>
    </row>
    <row r="11" spans="1:12" ht="54" x14ac:dyDescent="0.35">
      <c r="A11" s="78" t="s">
        <v>9</v>
      </c>
      <c r="B11" s="79" t="s">
        <v>137</v>
      </c>
      <c r="C11" s="109">
        <v>28.865320526298831</v>
      </c>
      <c r="D11" s="24" t="s">
        <v>106</v>
      </c>
      <c r="E11" s="109">
        <v>28.865320526298831</v>
      </c>
      <c r="F11" s="109">
        <v>34</v>
      </c>
      <c r="G11" s="109">
        <v>38</v>
      </c>
      <c r="H11" s="109">
        <v>42</v>
      </c>
      <c r="I11" s="109">
        <v>48</v>
      </c>
      <c r="J11" s="109">
        <v>55</v>
      </c>
    </row>
    <row r="13" spans="1:12" ht="31.2" customHeight="1" x14ac:dyDescent="0.35">
      <c r="A13" s="176" t="s">
        <v>47</v>
      </c>
      <c r="B13" s="176"/>
      <c r="C13" s="176"/>
      <c r="D13" s="176"/>
      <c r="E13" s="176"/>
      <c r="F13" s="176"/>
      <c r="G13" s="176"/>
      <c r="H13" s="176"/>
      <c r="I13" s="176"/>
      <c r="J13" s="176"/>
      <c r="K13" s="176"/>
      <c r="L13" s="176"/>
    </row>
    <row r="14" spans="1:12" ht="18.75" customHeight="1" x14ac:dyDescent="0.35">
      <c r="A14" s="152" t="s">
        <v>199</v>
      </c>
      <c r="B14" s="151" t="s">
        <v>65</v>
      </c>
      <c r="C14" s="177" t="s">
        <v>44</v>
      </c>
      <c r="D14" s="151" t="s">
        <v>43</v>
      </c>
      <c r="E14" s="177" t="s">
        <v>61</v>
      </c>
      <c r="F14" s="177" t="s">
        <v>46</v>
      </c>
      <c r="G14" s="177"/>
      <c r="H14" s="177"/>
      <c r="I14" s="177"/>
      <c r="J14" s="177"/>
      <c r="K14" s="177"/>
      <c r="L14" s="177"/>
    </row>
    <row r="15" spans="1:12" ht="33.6" customHeight="1" x14ac:dyDescent="0.35">
      <c r="A15" s="152"/>
      <c r="B15" s="151"/>
      <c r="C15" s="177"/>
      <c r="D15" s="151"/>
      <c r="E15" s="177"/>
      <c r="F15" s="92" t="s">
        <v>52</v>
      </c>
      <c r="G15" s="92" t="s">
        <v>53</v>
      </c>
      <c r="H15" s="91" t="s">
        <v>54</v>
      </c>
      <c r="I15" s="91" t="s">
        <v>55</v>
      </c>
      <c r="J15" s="91" t="s">
        <v>56</v>
      </c>
      <c r="K15" s="91" t="s">
        <v>57</v>
      </c>
      <c r="L15" s="91" t="s">
        <v>45</v>
      </c>
    </row>
    <row r="16" spans="1:12" ht="114" customHeight="1" x14ac:dyDescent="0.35">
      <c r="A16" s="175" t="s">
        <v>170</v>
      </c>
      <c r="B16" s="175"/>
      <c r="C16" s="175"/>
      <c r="D16" s="175"/>
      <c r="E16" s="175"/>
      <c r="F16" s="45">
        <f>F17</f>
        <v>0</v>
      </c>
      <c r="G16" s="49">
        <f t="shared" ref="G16:L16" si="0">G17</f>
        <v>5.3159999999999998</v>
      </c>
      <c r="H16" s="49">
        <f t="shared" si="0"/>
        <v>175</v>
      </c>
      <c r="I16" s="49">
        <f t="shared" si="0"/>
        <v>175</v>
      </c>
      <c r="J16" s="49">
        <f t="shared" si="0"/>
        <v>0</v>
      </c>
      <c r="K16" s="49">
        <f t="shared" si="0"/>
        <v>0</v>
      </c>
      <c r="L16" s="49">
        <f t="shared" si="0"/>
        <v>355.31600000000003</v>
      </c>
    </row>
    <row r="17" spans="1:12" s="12" customFormat="1" ht="18" customHeight="1" x14ac:dyDescent="0.35">
      <c r="A17" s="156" t="s">
        <v>10</v>
      </c>
      <c r="B17" s="157" t="s">
        <v>254</v>
      </c>
      <c r="C17" s="154" t="s">
        <v>158</v>
      </c>
      <c r="D17" s="154" t="s">
        <v>187</v>
      </c>
      <c r="E17" s="116" t="s">
        <v>45</v>
      </c>
      <c r="F17" s="116">
        <v>0</v>
      </c>
      <c r="G17" s="48">
        <f>SUM(G18:G20)</f>
        <v>5.3159999999999998</v>
      </c>
      <c r="H17" s="48">
        <f>SUM(H18:H20)</f>
        <v>175</v>
      </c>
      <c r="I17" s="48">
        <f t="shared" ref="I17:K17" si="1">SUM(I18:I20)</f>
        <v>175</v>
      </c>
      <c r="J17" s="48">
        <f t="shared" si="1"/>
        <v>0</v>
      </c>
      <c r="K17" s="48">
        <f t="shared" si="1"/>
        <v>0</v>
      </c>
      <c r="L17" s="48">
        <f>SUM(F17:K17)</f>
        <v>355.31600000000003</v>
      </c>
    </row>
    <row r="18" spans="1:12" s="12" customFormat="1" ht="36" x14ac:dyDescent="0.35">
      <c r="A18" s="156"/>
      <c r="B18" s="157"/>
      <c r="C18" s="154"/>
      <c r="D18" s="154"/>
      <c r="E18" s="116" t="s">
        <v>62</v>
      </c>
      <c r="F18" s="116">
        <v>0</v>
      </c>
      <c r="G18" s="48">
        <v>0</v>
      </c>
      <c r="H18" s="48">
        <v>0</v>
      </c>
      <c r="I18" s="48">
        <v>0</v>
      </c>
      <c r="J18" s="48">
        <v>0</v>
      </c>
      <c r="K18" s="48">
        <v>0</v>
      </c>
      <c r="L18" s="48">
        <f t="shared" ref="L18:L20" si="2">SUM(F18:K18)</f>
        <v>0</v>
      </c>
    </row>
    <row r="19" spans="1:12" s="12" customFormat="1" x14ac:dyDescent="0.35">
      <c r="A19" s="156"/>
      <c r="B19" s="157"/>
      <c r="C19" s="154"/>
      <c r="D19" s="154"/>
      <c r="E19" s="116" t="s">
        <v>63</v>
      </c>
      <c r="F19" s="116">
        <v>0</v>
      </c>
      <c r="G19" s="48">
        <v>5.2729999999999997</v>
      </c>
      <c r="H19" s="48">
        <v>173.6</v>
      </c>
      <c r="I19" s="48">
        <v>173.6</v>
      </c>
      <c r="J19" s="48">
        <v>0</v>
      </c>
      <c r="K19" s="48">
        <v>0</v>
      </c>
      <c r="L19" s="48">
        <f t="shared" si="2"/>
        <v>352.47299999999996</v>
      </c>
    </row>
    <row r="20" spans="1:12" s="12" customFormat="1" ht="54" x14ac:dyDescent="0.35">
      <c r="A20" s="156"/>
      <c r="B20" s="157"/>
      <c r="C20" s="154"/>
      <c r="D20" s="154"/>
      <c r="E20" s="116" t="s">
        <v>64</v>
      </c>
      <c r="F20" s="116">
        <v>0</v>
      </c>
      <c r="G20" s="48">
        <v>4.2999999999999997E-2</v>
      </c>
      <c r="H20" s="48">
        <v>1.4</v>
      </c>
      <c r="I20" s="48">
        <v>1.4</v>
      </c>
      <c r="J20" s="48">
        <v>0</v>
      </c>
      <c r="K20" s="48">
        <v>0</v>
      </c>
      <c r="L20" s="48">
        <f t="shared" si="2"/>
        <v>2.843</v>
      </c>
    </row>
    <row r="21" spans="1:12" ht="41.4" customHeight="1" x14ac:dyDescent="0.35">
      <c r="A21" s="175" t="s">
        <v>152</v>
      </c>
      <c r="B21" s="175"/>
      <c r="C21" s="175"/>
      <c r="D21" s="175"/>
      <c r="E21" s="175"/>
      <c r="F21" s="49">
        <f>F22+F26+F30+F34+F38+F42+F46+F50+F54+F58+F62+F66+F70</f>
        <v>7.0190000000000001</v>
      </c>
      <c r="G21" s="49">
        <f t="shared" ref="G21:L21" si="3">G22+G26+G30+G34+G38+G42+G46+G50+G54+G58+G62+G66+G70</f>
        <v>189.57431</v>
      </c>
      <c r="H21" s="49">
        <f t="shared" si="3"/>
        <v>0</v>
      </c>
      <c r="I21" s="49">
        <f t="shared" si="3"/>
        <v>28.900000000000002</v>
      </c>
      <c r="J21" s="49">
        <f t="shared" si="3"/>
        <v>20.8</v>
      </c>
      <c r="K21" s="49">
        <f t="shared" si="3"/>
        <v>48.5</v>
      </c>
      <c r="L21" s="49">
        <f t="shared" si="3"/>
        <v>294.79331000000002</v>
      </c>
    </row>
    <row r="22" spans="1:12" s="12" customFormat="1" ht="18" customHeight="1" x14ac:dyDescent="0.35">
      <c r="A22" s="156" t="s">
        <v>5</v>
      </c>
      <c r="B22" s="157" t="s">
        <v>188</v>
      </c>
      <c r="C22" s="154" t="s">
        <v>159</v>
      </c>
      <c r="D22" s="154" t="s">
        <v>187</v>
      </c>
      <c r="E22" s="116" t="s">
        <v>45</v>
      </c>
      <c r="F22" s="48">
        <f>SUM(F23:F25)</f>
        <v>1.161</v>
      </c>
      <c r="G22" s="48">
        <f>SUM(G23:G25)</f>
        <v>48</v>
      </c>
      <c r="H22" s="48">
        <f t="shared" ref="H22:L22" si="4">SUM(H23:H25)</f>
        <v>0</v>
      </c>
      <c r="I22" s="48">
        <f t="shared" si="4"/>
        <v>0</v>
      </c>
      <c r="J22" s="48">
        <f t="shared" si="4"/>
        <v>0</v>
      </c>
      <c r="K22" s="48">
        <f t="shared" si="4"/>
        <v>0</v>
      </c>
      <c r="L22" s="48">
        <f t="shared" si="4"/>
        <v>49.161000000000001</v>
      </c>
    </row>
    <row r="23" spans="1:12" s="12" customFormat="1" ht="36" x14ac:dyDescent="0.35">
      <c r="A23" s="156"/>
      <c r="B23" s="157"/>
      <c r="C23" s="154"/>
      <c r="D23" s="154"/>
      <c r="E23" s="116" t="s">
        <v>62</v>
      </c>
      <c r="F23" s="48">
        <v>0</v>
      </c>
      <c r="G23" s="48">
        <v>0</v>
      </c>
      <c r="H23" s="48">
        <v>0</v>
      </c>
      <c r="I23" s="48">
        <v>0</v>
      </c>
      <c r="J23" s="48">
        <v>0</v>
      </c>
      <c r="K23" s="48">
        <v>0</v>
      </c>
      <c r="L23" s="48">
        <f>SUM(F23:K23)</f>
        <v>0</v>
      </c>
    </row>
    <row r="24" spans="1:12" s="12" customFormat="1" x14ac:dyDescent="0.35">
      <c r="A24" s="156"/>
      <c r="B24" s="157"/>
      <c r="C24" s="154"/>
      <c r="D24" s="154"/>
      <c r="E24" s="116" t="s">
        <v>63</v>
      </c>
      <c r="F24" s="48">
        <v>0</v>
      </c>
      <c r="G24" s="48">
        <v>47.616</v>
      </c>
      <c r="H24" s="48">
        <v>0</v>
      </c>
      <c r="I24" s="48">
        <v>0</v>
      </c>
      <c r="J24" s="48">
        <v>0</v>
      </c>
      <c r="K24" s="48">
        <v>0</v>
      </c>
      <c r="L24" s="48">
        <f t="shared" ref="L24:L25" si="5">SUM(F24:K24)</f>
        <v>47.616</v>
      </c>
    </row>
    <row r="25" spans="1:12" s="12" customFormat="1" ht="58.5" customHeight="1" x14ac:dyDescent="0.35">
      <c r="A25" s="156"/>
      <c r="B25" s="157"/>
      <c r="C25" s="154"/>
      <c r="D25" s="154"/>
      <c r="E25" s="116" t="s">
        <v>64</v>
      </c>
      <c r="F25" s="48">
        <v>1.161</v>
      </c>
      <c r="G25" s="48">
        <v>0.38400000000000001</v>
      </c>
      <c r="H25" s="48">
        <v>0</v>
      </c>
      <c r="I25" s="48">
        <v>0</v>
      </c>
      <c r="J25" s="48">
        <v>0</v>
      </c>
      <c r="K25" s="48">
        <v>0</v>
      </c>
      <c r="L25" s="48">
        <f t="shared" si="5"/>
        <v>1.5449999999999999</v>
      </c>
    </row>
    <row r="26" spans="1:12" s="12" customFormat="1" ht="18" customHeight="1" x14ac:dyDescent="0.35">
      <c r="A26" s="156" t="s">
        <v>6</v>
      </c>
      <c r="B26" s="157" t="s">
        <v>189</v>
      </c>
      <c r="C26" s="154" t="s">
        <v>159</v>
      </c>
      <c r="D26" s="154" t="s">
        <v>187</v>
      </c>
      <c r="E26" s="116" t="s">
        <v>45</v>
      </c>
      <c r="F26" s="48">
        <f>SUM(F27:F29)</f>
        <v>1.2</v>
      </c>
      <c r="G26" s="48">
        <f t="shared" ref="G26:L26" si="6">SUM(G27:G29)</f>
        <v>74</v>
      </c>
      <c r="H26" s="48">
        <f t="shared" si="6"/>
        <v>0</v>
      </c>
      <c r="I26" s="48">
        <f t="shared" si="6"/>
        <v>0</v>
      </c>
      <c r="J26" s="48">
        <f t="shared" si="6"/>
        <v>0</v>
      </c>
      <c r="K26" s="48">
        <f t="shared" si="6"/>
        <v>0</v>
      </c>
      <c r="L26" s="48">
        <f t="shared" si="6"/>
        <v>75.2</v>
      </c>
    </row>
    <row r="27" spans="1:12" s="12" customFormat="1" ht="36" x14ac:dyDescent="0.35">
      <c r="A27" s="156"/>
      <c r="B27" s="157"/>
      <c r="C27" s="154"/>
      <c r="D27" s="154"/>
      <c r="E27" s="116" t="s">
        <v>62</v>
      </c>
      <c r="F27" s="48">
        <v>0</v>
      </c>
      <c r="G27" s="48">
        <v>0</v>
      </c>
      <c r="H27" s="48">
        <v>0</v>
      </c>
      <c r="I27" s="48">
        <v>0</v>
      </c>
      <c r="J27" s="48">
        <v>0</v>
      </c>
      <c r="K27" s="48">
        <v>0</v>
      </c>
      <c r="L27" s="48">
        <f>SUM(F27:K27)</f>
        <v>0</v>
      </c>
    </row>
    <row r="28" spans="1:12" s="12" customFormat="1" x14ac:dyDescent="0.35">
      <c r="A28" s="156"/>
      <c r="B28" s="157"/>
      <c r="C28" s="154"/>
      <c r="D28" s="154"/>
      <c r="E28" s="116" t="s">
        <v>63</v>
      </c>
      <c r="F28" s="48">
        <v>0</v>
      </c>
      <c r="G28" s="48">
        <v>73.408000000000001</v>
      </c>
      <c r="H28" s="48">
        <v>0</v>
      </c>
      <c r="I28" s="48">
        <v>0</v>
      </c>
      <c r="J28" s="48">
        <v>0</v>
      </c>
      <c r="K28" s="48">
        <v>0</v>
      </c>
      <c r="L28" s="48">
        <f t="shared" ref="L28:L29" si="7">SUM(F28:K28)</f>
        <v>73.408000000000001</v>
      </c>
    </row>
    <row r="29" spans="1:12" s="12" customFormat="1" ht="56.4" customHeight="1" x14ac:dyDescent="0.35">
      <c r="A29" s="156"/>
      <c r="B29" s="157"/>
      <c r="C29" s="154"/>
      <c r="D29" s="154"/>
      <c r="E29" s="116" t="s">
        <v>64</v>
      </c>
      <c r="F29" s="48">
        <v>1.2</v>
      </c>
      <c r="G29" s="48">
        <v>0.59199999999999997</v>
      </c>
      <c r="H29" s="48">
        <v>0</v>
      </c>
      <c r="I29" s="48">
        <v>0</v>
      </c>
      <c r="J29" s="48">
        <v>0</v>
      </c>
      <c r="K29" s="48">
        <v>0</v>
      </c>
      <c r="L29" s="48">
        <f t="shared" si="7"/>
        <v>1.7919999999999998</v>
      </c>
    </row>
    <row r="30" spans="1:12" s="12" customFormat="1" ht="18.75" customHeight="1" x14ac:dyDescent="0.35">
      <c r="A30" s="156" t="s">
        <v>153</v>
      </c>
      <c r="B30" s="157" t="s">
        <v>190</v>
      </c>
      <c r="C30" s="154" t="s">
        <v>159</v>
      </c>
      <c r="D30" s="154" t="s">
        <v>187</v>
      </c>
      <c r="E30" s="116" t="s">
        <v>45</v>
      </c>
      <c r="F30" s="48">
        <f>SUM(F31:F33)</f>
        <v>1.139</v>
      </c>
      <c r="G30" s="48">
        <f t="shared" ref="G30:L30" si="8">SUM(G31:G33)</f>
        <v>58</v>
      </c>
      <c r="H30" s="48">
        <f t="shared" si="8"/>
        <v>0</v>
      </c>
      <c r="I30" s="48">
        <f t="shared" si="8"/>
        <v>0</v>
      </c>
      <c r="J30" s="48">
        <f t="shared" si="8"/>
        <v>0</v>
      </c>
      <c r="K30" s="48">
        <f t="shared" si="8"/>
        <v>0</v>
      </c>
      <c r="L30" s="48">
        <f t="shared" si="8"/>
        <v>59.139000000000003</v>
      </c>
    </row>
    <row r="31" spans="1:12" s="12" customFormat="1" ht="36" x14ac:dyDescent="0.35">
      <c r="A31" s="156"/>
      <c r="B31" s="157"/>
      <c r="C31" s="154"/>
      <c r="D31" s="154"/>
      <c r="E31" s="116" t="s">
        <v>62</v>
      </c>
      <c r="F31" s="48">
        <v>0</v>
      </c>
      <c r="G31" s="48">
        <v>0</v>
      </c>
      <c r="H31" s="48">
        <v>0</v>
      </c>
      <c r="I31" s="48">
        <v>0</v>
      </c>
      <c r="J31" s="48">
        <v>0</v>
      </c>
      <c r="K31" s="48">
        <v>0</v>
      </c>
      <c r="L31" s="48">
        <f>SUM(F31:K31)</f>
        <v>0</v>
      </c>
    </row>
    <row r="32" spans="1:12" s="12" customFormat="1" x14ac:dyDescent="0.35">
      <c r="A32" s="156"/>
      <c r="B32" s="157"/>
      <c r="C32" s="154"/>
      <c r="D32" s="154"/>
      <c r="E32" s="116" t="s">
        <v>63</v>
      </c>
      <c r="F32" s="48">
        <v>0</v>
      </c>
      <c r="G32" s="48">
        <v>57.536000000000001</v>
      </c>
      <c r="H32" s="48">
        <v>0</v>
      </c>
      <c r="I32" s="48">
        <v>0</v>
      </c>
      <c r="J32" s="48">
        <v>0</v>
      </c>
      <c r="K32" s="48">
        <v>0</v>
      </c>
      <c r="L32" s="48">
        <f t="shared" ref="L32:L33" si="9">SUM(F32:K32)</f>
        <v>57.536000000000001</v>
      </c>
    </row>
    <row r="33" spans="1:12" s="12" customFormat="1" ht="54" x14ac:dyDescent="0.35">
      <c r="A33" s="156"/>
      <c r="B33" s="157"/>
      <c r="C33" s="154"/>
      <c r="D33" s="154"/>
      <c r="E33" s="116" t="s">
        <v>64</v>
      </c>
      <c r="F33" s="48">
        <v>1.139</v>
      </c>
      <c r="G33" s="48">
        <v>0.46400000000000002</v>
      </c>
      <c r="H33" s="48">
        <v>0</v>
      </c>
      <c r="I33" s="48">
        <v>0</v>
      </c>
      <c r="J33" s="48">
        <v>0</v>
      </c>
      <c r="K33" s="48">
        <v>0</v>
      </c>
      <c r="L33" s="48">
        <f t="shared" si="9"/>
        <v>1.603</v>
      </c>
    </row>
    <row r="34" spans="1:12" ht="24" customHeight="1" x14ac:dyDescent="0.35">
      <c r="A34" s="172" t="s">
        <v>171</v>
      </c>
      <c r="B34" s="173" t="s">
        <v>191</v>
      </c>
      <c r="C34" s="174" t="s">
        <v>169</v>
      </c>
      <c r="D34" s="174" t="s">
        <v>198</v>
      </c>
      <c r="E34" s="85" t="s">
        <v>45</v>
      </c>
      <c r="F34" s="49">
        <v>0</v>
      </c>
      <c r="G34" s="49">
        <f>G35+G36+G37</f>
        <v>9.5743100000000005</v>
      </c>
      <c r="H34" s="49">
        <f t="shared" ref="H34:K34" si="10">H35+H36+H37</f>
        <v>0</v>
      </c>
      <c r="I34" s="49">
        <f t="shared" si="10"/>
        <v>0</v>
      </c>
      <c r="J34" s="49">
        <f t="shared" si="10"/>
        <v>0</v>
      </c>
      <c r="K34" s="49">
        <f t="shared" si="10"/>
        <v>0</v>
      </c>
      <c r="L34" s="49">
        <f t="shared" ref="L34:L36" si="11">F34+G34+H34+I34+J34+K34</f>
        <v>9.5743100000000005</v>
      </c>
    </row>
    <row r="35" spans="1:12" ht="33.6" customHeight="1" x14ac:dyDescent="0.35">
      <c r="A35" s="172"/>
      <c r="B35" s="173"/>
      <c r="C35" s="174"/>
      <c r="D35" s="174"/>
      <c r="E35" s="85" t="s">
        <v>62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f t="shared" si="11"/>
        <v>0</v>
      </c>
    </row>
    <row r="36" spans="1:12" ht="18.600000000000001" customHeight="1" x14ac:dyDescent="0.35">
      <c r="A36" s="172"/>
      <c r="B36" s="173"/>
      <c r="C36" s="174"/>
      <c r="D36" s="174"/>
      <c r="E36" s="85" t="s">
        <v>63</v>
      </c>
      <c r="F36" s="49">
        <v>0</v>
      </c>
      <c r="G36" s="49">
        <v>9.2871100000000002</v>
      </c>
      <c r="H36" s="49">
        <v>0</v>
      </c>
      <c r="I36" s="49">
        <v>0</v>
      </c>
      <c r="J36" s="49">
        <v>0</v>
      </c>
      <c r="K36" s="49">
        <v>0</v>
      </c>
      <c r="L36" s="49">
        <f t="shared" si="11"/>
        <v>9.2871100000000002</v>
      </c>
    </row>
    <row r="37" spans="1:12" ht="56.25" customHeight="1" x14ac:dyDescent="0.35">
      <c r="A37" s="172"/>
      <c r="B37" s="173"/>
      <c r="C37" s="174"/>
      <c r="D37" s="174"/>
      <c r="E37" s="85" t="s">
        <v>64</v>
      </c>
      <c r="F37" s="49">
        <v>0</v>
      </c>
      <c r="G37" s="49">
        <v>0.28720000000000001</v>
      </c>
      <c r="H37" s="49">
        <v>0</v>
      </c>
      <c r="I37" s="49">
        <v>0</v>
      </c>
      <c r="J37" s="49">
        <v>0</v>
      </c>
      <c r="K37" s="49">
        <v>0</v>
      </c>
      <c r="L37" s="49">
        <f>F37+G37+H37+I37+J37+K37</f>
        <v>0.28720000000000001</v>
      </c>
    </row>
    <row r="38" spans="1:12" ht="21" customHeight="1" x14ac:dyDescent="0.35">
      <c r="A38" s="172" t="s">
        <v>172</v>
      </c>
      <c r="B38" s="173" t="s">
        <v>192</v>
      </c>
      <c r="C38" s="174" t="s">
        <v>223</v>
      </c>
      <c r="D38" s="174" t="s">
        <v>198</v>
      </c>
      <c r="E38" s="85" t="s">
        <v>45</v>
      </c>
      <c r="F38" s="49">
        <v>0</v>
      </c>
      <c r="G38" s="49">
        <v>0</v>
      </c>
      <c r="H38" s="49">
        <v>0</v>
      </c>
      <c r="I38" s="49">
        <v>3</v>
      </c>
      <c r="J38" s="49">
        <v>0</v>
      </c>
      <c r="K38" s="49">
        <v>40</v>
      </c>
      <c r="L38" s="49">
        <v>43</v>
      </c>
    </row>
    <row r="39" spans="1:12" ht="30.6" customHeight="1" x14ac:dyDescent="0.35">
      <c r="A39" s="172"/>
      <c r="B39" s="173"/>
      <c r="C39" s="174"/>
      <c r="D39" s="174"/>
      <c r="E39" s="85" t="s">
        <v>62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</row>
    <row r="40" spans="1:12" ht="21.6" customHeight="1" x14ac:dyDescent="0.35">
      <c r="A40" s="172"/>
      <c r="B40" s="173"/>
      <c r="C40" s="174"/>
      <c r="D40" s="174"/>
      <c r="E40" s="85" t="s">
        <v>63</v>
      </c>
      <c r="F40" s="49">
        <v>0</v>
      </c>
      <c r="G40" s="49">
        <v>0</v>
      </c>
      <c r="H40" s="49">
        <v>0</v>
      </c>
      <c r="I40" s="49">
        <v>3</v>
      </c>
      <c r="J40" s="49">
        <v>0</v>
      </c>
      <c r="K40" s="49">
        <v>32</v>
      </c>
      <c r="L40" s="49">
        <v>35</v>
      </c>
    </row>
    <row r="41" spans="1:12" ht="56.25" customHeight="1" x14ac:dyDescent="0.35">
      <c r="A41" s="172"/>
      <c r="B41" s="173"/>
      <c r="C41" s="174"/>
      <c r="D41" s="174"/>
      <c r="E41" s="85" t="s">
        <v>64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8</v>
      </c>
      <c r="L41" s="49">
        <v>8</v>
      </c>
    </row>
    <row r="42" spans="1:12" ht="22.95" customHeight="1" x14ac:dyDescent="0.35">
      <c r="A42" s="172" t="s">
        <v>173</v>
      </c>
      <c r="B42" s="173" t="s">
        <v>193</v>
      </c>
      <c r="C42" s="174" t="s">
        <v>224</v>
      </c>
      <c r="D42" s="174" t="s">
        <v>198</v>
      </c>
      <c r="E42" s="85" t="s">
        <v>45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f>K43+K44+K45</f>
        <v>4.2</v>
      </c>
      <c r="L42" s="49">
        <f>L43+L44+L45</f>
        <v>4.2</v>
      </c>
    </row>
    <row r="43" spans="1:12" ht="33" customHeight="1" x14ac:dyDescent="0.35">
      <c r="A43" s="172"/>
      <c r="B43" s="173"/>
      <c r="C43" s="174"/>
      <c r="D43" s="174"/>
      <c r="E43" s="85" t="s">
        <v>62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f>F43+G43+H43+I43+J43+K43</f>
        <v>0</v>
      </c>
    </row>
    <row r="44" spans="1:12" ht="19.95" customHeight="1" x14ac:dyDescent="0.35">
      <c r="A44" s="172"/>
      <c r="B44" s="173"/>
      <c r="C44" s="174"/>
      <c r="D44" s="174"/>
      <c r="E44" s="85" t="s">
        <v>63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4.0739999999999998</v>
      </c>
      <c r="L44" s="49">
        <f>F44+G44+H44+I44+J44+K44</f>
        <v>4.0739999999999998</v>
      </c>
    </row>
    <row r="45" spans="1:12" ht="56.25" customHeight="1" x14ac:dyDescent="0.35">
      <c r="A45" s="172"/>
      <c r="B45" s="173"/>
      <c r="C45" s="174"/>
      <c r="D45" s="174"/>
      <c r="E45" s="85" t="s">
        <v>64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0.126</v>
      </c>
      <c r="L45" s="49">
        <f>F45+G45+H45+I45+J45+K45</f>
        <v>0.126</v>
      </c>
    </row>
    <row r="46" spans="1:12" ht="19.2" customHeight="1" x14ac:dyDescent="0.35">
      <c r="A46" s="172" t="s">
        <v>154</v>
      </c>
      <c r="B46" s="173" t="s">
        <v>194</v>
      </c>
      <c r="C46" s="174" t="s">
        <v>225</v>
      </c>
      <c r="D46" s="174" t="s">
        <v>198</v>
      </c>
      <c r="E46" s="85" t="s">
        <v>45</v>
      </c>
      <c r="F46" s="49">
        <f>F47+F48+F49</f>
        <v>2.2690000000000001</v>
      </c>
      <c r="G46" s="49">
        <f t="shared" ref="G46:K46" si="12">G47+G48+G49</f>
        <v>0</v>
      </c>
      <c r="H46" s="49">
        <f t="shared" si="12"/>
        <v>0</v>
      </c>
      <c r="I46" s="49">
        <f t="shared" si="12"/>
        <v>0</v>
      </c>
      <c r="J46" s="49">
        <f t="shared" si="12"/>
        <v>0</v>
      </c>
      <c r="K46" s="49">
        <f t="shared" si="12"/>
        <v>0</v>
      </c>
      <c r="L46" s="49">
        <f>L47+L48+L49</f>
        <v>2.2690000000000001</v>
      </c>
    </row>
    <row r="47" spans="1:12" ht="34.200000000000003" customHeight="1" x14ac:dyDescent="0.35">
      <c r="A47" s="172"/>
      <c r="B47" s="173"/>
      <c r="C47" s="174"/>
      <c r="D47" s="174"/>
      <c r="E47" s="85" t="s">
        <v>62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</row>
    <row r="48" spans="1:12" ht="33" customHeight="1" x14ac:dyDescent="0.35">
      <c r="A48" s="172"/>
      <c r="B48" s="173"/>
      <c r="C48" s="174"/>
      <c r="D48" s="174"/>
      <c r="E48" s="85" t="s">
        <v>63</v>
      </c>
      <c r="F48" s="49">
        <v>2.2010000000000001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f>F48+G48+H48+I48+J48+K48</f>
        <v>2.2010000000000001</v>
      </c>
    </row>
    <row r="49" spans="1:12" ht="56.25" customHeight="1" x14ac:dyDescent="0.35">
      <c r="A49" s="172"/>
      <c r="B49" s="173"/>
      <c r="C49" s="174"/>
      <c r="D49" s="174"/>
      <c r="E49" s="85" t="s">
        <v>64</v>
      </c>
      <c r="F49" s="49">
        <v>6.8000000000000005E-2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f>F49+G49+H49+I49+J49+K49</f>
        <v>6.8000000000000005E-2</v>
      </c>
    </row>
    <row r="50" spans="1:12" ht="20.399999999999999" customHeight="1" x14ac:dyDescent="0.35">
      <c r="A50" s="172" t="s">
        <v>174</v>
      </c>
      <c r="B50" s="173" t="s">
        <v>195</v>
      </c>
      <c r="C50" s="174" t="s">
        <v>226</v>
      </c>
      <c r="D50" s="174" t="s">
        <v>198</v>
      </c>
      <c r="E50" s="85" t="s">
        <v>45</v>
      </c>
      <c r="F50" s="49">
        <f>F51+F52+F53</f>
        <v>1.25</v>
      </c>
      <c r="G50" s="49">
        <f t="shared" ref="G50:L50" si="13">G51+G52+G53</f>
        <v>0</v>
      </c>
      <c r="H50" s="49">
        <f t="shared" si="13"/>
        <v>0</v>
      </c>
      <c r="I50" s="49">
        <f t="shared" si="13"/>
        <v>0</v>
      </c>
      <c r="J50" s="49">
        <f t="shared" si="13"/>
        <v>0</v>
      </c>
      <c r="K50" s="49">
        <f t="shared" si="13"/>
        <v>0</v>
      </c>
      <c r="L50" s="49">
        <f t="shared" si="13"/>
        <v>1.25</v>
      </c>
    </row>
    <row r="51" spans="1:12" ht="33" customHeight="1" x14ac:dyDescent="0.35">
      <c r="A51" s="172"/>
      <c r="B51" s="173"/>
      <c r="C51" s="174"/>
      <c r="D51" s="174"/>
      <c r="E51" s="85" t="s">
        <v>62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f>F51+G51+H51+I51+J51+K51</f>
        <v>0</v>
      </c>
    </row>
    <row r="52" spans="1:12" ht="16.2" customHeight="1" x14ac:dyDescent="0.35">
      <c r="A52" s="172"/>
      <c r="B52" s="173"/>
      <c r="C52" s="174"/>
      <c r="D52" s="174"/>
      <c r="E52" s="85" t="s">
        <v>63</v>
      </c>
      <c r="F52" s="49">
        <v>1.2124999999999999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f t="shared" ref="L52:L53" si="14">F52+G52+H52+I52+J52+K52</f>
        <v>1.2124999999999999</v>
      </c>
    </row>
    <row r="53" spans="1:12" ht="56.25" customHeight="1" x14ac:dyDescent="0.35">
      <c r="A53" s="172"/>
      <c r="B53" s="173"/>
      <c r="C53" s="174"/>
      <c r="D53" s="174"/>
      <c r="E53" s="85" t="s">
        <v>64</v>
      </c>
      <c r="F53" s="49">
        <v>3.7499999999999999E-2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f t="shared" si="14"/>
        <v>3.7499999999999999E-2</v>
      </c>
    </row>
    <row r="54" spans="1:12" ht="18.600000000000001" customHeight="1" x14ac:dyDescent="0.35">
      <c r="A54" s="172" t="s">
        <v>175</v>
      </c>
      <c r="B54" s="173" t="s">
        <v>253</v>
      </c>
      <c r="C54" s="174" t="s">
        <v>222</v>
      </c>
      <c r="D54" s="174" t="s">
        <v>198</v>
      </c>
      <c r="E54" s="85" t="s">
        <v>45</v>
      </c>
      <c r="F54" s="49">
        <v>0</v>
      </c>
      <c r="G54" s="49">
        <v>0</v>
      </c>
      <c r="H54" s="49">
        <v>0</v>
      </c>
      <c r="I54" s="49">
        <v>4.3</v>
      </c>
      <c r="J54" s="49">
        <v>0</v>
      </c>
      <c r="K54" s="49">
        <v>0</v>
      </c>
      <c r="L54" s="49">
        <v>4.3</v>
      </c>
    </row>
    <row r="55" spans="1:12" ht="39" customHeight="1" x14ac:dyDescent="0.35">
      <c r="A55" s="172"/>
      <c r="B55" s="173"/>
      <c r="C55" s="174"/>
      <c r="D55" s="174"/>
      <c r="E55" s="85" t="s">
        <v>62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</row>
    <row r="56" spans="1:12" ht="17.399999999999999" customHeight="1" x14ac:dyDescent="0.35">
      <c r="A56" s="172"/>
      <c r="B56" s="173"/>
      <c r="C56" s="174"/>
      <c r="D56" s="174"/>
      <c r="E56" s="85" t="s">
        <v>63</v>
      </c>
      <c r="F56" s="49">
        <v>0</v>
      </c>
      <c r="G56" s="49">
        <v>0</v>
      </c>
      <c r="H56" s="49">
        <v>0</v>
      </c>
      <c r="I56" s="49">
        <v>4.3</v>
      </c>
      <c r="J56" s="49">
        <v>0</v>
      </c>
      <c r="K56" s="49">
        <v>0</v>
      </c>
      <c r="L56" s="49">
        <v>4.3</v>
      </c>
    </row>
    <row r="57" spans="1:12" ht="56.25" customHeight="1" x14ac:dyDescent="0.35">
      <c r="A57" s="172"/>
      <c r="B57" s="173"/>
      <c r="C57" s="174"/>
      <c r="D57" s="174"/>
      <c r="E57" s="85" t="s">
        <v>64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</row>
    <row r="58" spans="1:12" ht="20.399999999999999" customHeight="1" x14ac:dyDescent="0.35">
      <c r="A58" s="172" t="s">
        <v>176</v>
      </c>
      <c r="B58" s="173" t="s">
        <v>252</v>
      </c>
      <c r="C58" s="174" t="s">
        <v>227</v>
      </c>
      <c r="D58" s="174" t="s">
        <v>198</v>
      </c>
      <c r="E58" s="85" t="s">
        <v>45</v>
      </c>
      <c r="F58" s="49">
        <v>0</v>
      </c>
      <c r="G58" s="49">
        <v>0</v>
      </c>
      <c r="H58" s="49">
        <v>0</v>
      </c>
      <c r="I58" s="49">
        <v>0</v>
      </c>
      <c r="J58" s="49">
        <v>4.3</v>
      </c>
      <c r="K58" s="49">
        <v>0</v>
      </c>
      <c r="L58" s="49">
        <v>4.3</v>
      </c>
    </row>
    <row r="59" spans="1:12" ht="33.6" customHeight="1" x14ac:dyDescent="0.35">
      <c r="A59" s="172"/>
      <c r="B59" s="173"/>
      <c r="C59" s="174"/>
      <c r="D59" s="174"/>
      <c r="E59" s="85" t="s">
        <v>62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</row>
    <row r="60" spans="1:12" ht="21" customHeight="1" x14ac:dyDescent="0.35">
      <c r="A60" s="172"/>
      <c r="B60" s="173"/>
      <c r="C60" s="174"/>
      <c r="D60" s="174"/>
      <c r="E60" s="85" t="s">
        <v>63</v>
      </c>
      <c r="F60" s="49">
        <v>0</v>
      </c>
      <c r="G60" s="49">
        <v>0</v>
      </c>
      <c r="H60" s="49">
        <v>0</v>
      </c>
      <c r="I60" s="49">
        <v>0</v>
      </c>
      <c r="J60" s="49">
        <v>4.3</v>
      </c>
      <c r="K60" s="49">
        <v>0</v>
      </c>
      <c r="L60" s="49">
        <v>4.3</v>
      </c>
    </row>
    <row r="61" spans="1:12" ht="56.25" customHeight="1" x14ac:dyDescent="0.35">
      <c r="A61" s="172"/>
      <c r="B61" s="173"/>
      <c r="C61" s="174"/>
      <c r="D61" s="174"/>
      <c r="E61" s="85" t="s">
        <v>64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</row>
    <row r="62" spans="1:12" ht="19.95" customHeight="1" x14ac:dyDescent="0.35">
      <c r="A62" s="172" t="s">
        <v>177</v>
      </c>
      <c r="B62" s="173" t="s">
        <v>251</v>
      </c>
      <c r="C62" s="174" t="s">
        <v>157</v>
      </c>
      <c r="D62" s="174" t="s">
        <v>198</v>
      </c>
      <c r="E62" s="85" t="s">
        <v>45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4.3</v>
      </c>
      <c r="L62" s="49">
        <v>4.3</v>
      </c>
    </row>
    <row r="63" spans="1:12" ht="30.6" customHeight="1" x14ac:dyDescent="0.35">
      <c r="A63" s="172"/>
      <c r="B63" s="173"/>
      <c r="C63" s="174"/>
      <c r="D63" s="174"/>
      <c r="E63" s="85" t="s">
        <v>62</v>
      </c>
      <c r="F63" s="49">
        <v>0</v>
      </c>
      <c r="G63" s="49">
        <v>0</v>
      </c>
      <c r="H63" s="49">
        <v>0</v>
      </c>
      <c r="I63" s="49">
        <v>0</v>
      </c>
      <c r="J63" s="49">
        <v>0</v>
      </c>
      <c r="K63" s="49">
        <v>0</v>
      </c>
      <c r="L63" s="49">
        <v>0</v>
      </c>
    </row>
    <row r="64" spans="1:12" ht="21" customHeight="1" x14ac:dyDescent="0.35">
      <c r="A64" s="172"/>
      <c r="B64" s="173"/>
      <c r="C64" s="174"/>
      <c r="D64" s="174"/>
      <c r="E64" s="85" t="s">
        <v>63</v>
      </c>
      <c r="F64" s="49">
        <v>0</v>
      </c>
      <c r="G64" s="49">
        <v>0</v>
      </c>
      <c r="H64" s="49">
        <v>0</v>
      </c>
      <c r="I64" s="49">
        <v>0</v>
      </c>
      <c r="J64" s="49">
        <v>0</v>
      </c>
      <c r="K64" s="49">
        <v>4.3</v>
      </c>
      <c r="L64" s="49">
        <v>4.3</v>
      </c>
    </row>
    <row r="65" spans="1:12" ht="56.25" customHeight="1" x14ac:dyDescent="0.35">
      <c r="A65" s="172"/>
      <c r="B65" s="173"/>
      <c r="C65" s="174"/>
      <c r="D65" s="174"/>
      <c r="E65" s="85" t="s">
        <v>64</v>
      </c>
      <c r="F65" s="49">
        <v>0</v>
      </c>
      <c r="G65" s="49">
        <v>0</v>
      </c>
      <c r="H65" s="49">
        <v>0</v>
      </c>
      <c r="I65" s="49">
        <v>0</v>
      </c>
      <c r="J65" s="49">
        <v>0</v>
      </c>
      <c r="K65" s="49">
        <v>0</v>
      </c>
      <c r="L65" s="49">
        <v>0</v>
      </c>
    </row>
    <row r="66" spans="1:12" ht="21" customHeight="1" x14ac:dyDescent="0.35">
      <c r="A66" s="172" t="s">
        <v>179</v>
      </c>
      <c r="B66" s="173" t="s">
        <v>196</v>
      </c>
      <c r="C66" s="174" t="s">
        <v>227</v>
      </c>
      <c r="D66" s="174" t="s">
        <v>198</v>
      </c>
      <c r="E66" s="85" t="s">
        <v>45</v>
      </c>
      <c r="F66" s="49">
        <f>F67+F68+F69</f>
        <v>0</v>
      </c>
      <c r="G66" s="49">
        <f t="shared" ref="G66:L66" si="15">G67+G68+G69</f>
        <v>0</v>
      </c>
      <c r="H66" s="49">
        <f t="shared" si="15"/>
        <v>0</v>
      </c>
      <c r="I66" s="49">
        <f t="shared" si="15"/>
        <v>0</v>
      </c>
      <c r="J66" s="49">
        <f t="shared" si="15"/>
        <v>16.5</v>
      </c>
      <c r="K66" s="49">
        <f t="shared" si="15"/>
        <v>0</v>
      </c>
      <c r="L66" s="49">
        <f t="shared" si="15"/>
        <v>16.5</v>
      </c>
    </row>
    <row r="67" spans="1:12" ht="34.200000000000003" customHeight="1" x14ac:dyDescent="0.35">
      <c r="A67" s="172"/>
      <c r="B67" s="173"/>
      <c r="C67" s="174"/>
      <c r="D67" s="174"/>
      <c r="E67" s="85" t="s">
        <v>62</v>
      </c>
      <c r="F67" s="49">
        <v>0</v>
      </c>
      <c r="G67" s="49">
        <v>0</v>
      </c>
      <c r="H67" s="49">
        <v>0</v>
      </c>
      <c r="I67" s="49">
        <v>0</v>
      </c>
      <c r="J67" s="49">
        <v>0</v>
      </c>
      <c r="K67" s="49">
        <v>0</v>
      </c>
      <c r="L67" s="49">
        <f t="shared" ref="L67:L68" si="16">F67+G67+H67+I67+J67+K67</f>
        <v>0</v>
      </c>
    </row>
    <row r="68" spans="1:12" ht="30" customHeight="1" x14ac:dyDescent="0.35">
      <c r="A68" s="172"/>
      <c r="B68" s="173"/>
      <c r="C68" s="174"/>
      <c r="D68" s="174"/>
      <c r="E68" s="85" t="s">
        <v>63</v>
      </c>
      <c r="F68" s="49">
        <v>0</v>
      </c>
      <c r="G68" s="49">
        <v>0</v>
      </c>
      <c r="H68" s="49">
        <v>0</v>
      </c>
      <c r="I68" s="49">
        <v>0</v>
      </c>
      <c r="J68" s="49">
        <v>16.004999999999999</v>
      </c>
      <c r="K68" s="49">
        <v>0</v>
      </c>
      <c r="L68" s="49">
        <f t="shared" si="16"/>
        <v>16.004999999999999</v>
      </c>
    </row>
    <row r="69" spans="1:12" ht="56.25" customHeight="1" x14ac:dyDescent="0.35">
      <c r="A69" s="172"/>
      <c r="B69" s="173"/>
      <c r="C69" s="174"/>
      <c r="D69" s="174"/>
      <c r="E69" s="85" t="s">
        <v>64</v>
      </c>
      <c r="F69" s="49">
        <v>0</v>
      </c>
      <c r="G69" s="49">
        <v>0</v>
      </c>
      <c r="H69" s="49">
        <v>0</v>
      </c>
      <c r="I69" s="49">
        <v>0</v>
      </c>
      <c r="J69" s="49">
        <v>0.495</v>
      </c>
      <c r="K69" s="49">
        <v>0</v>
      </c>
      <c r="L69" s="49">
        <f>F69+G69+H69+I69+J69+K69</f>
        <v>0.495</v>
      </c>
    </row>
    <row r="70" spans="1:12" ht="21.6" customHeight="1" x14ac:dyDescent="0.35">
      <c r="A70" s="172" t="s">
        <v>180</v>
      </c>
      <c r="B70" s="173" t="s">
        <v>197</v>
      </c>
      <c r="C70" s="174" t="s">
        <v>222</v>
      </c>
      <c r="D70" s="174" t="s">
        <v>198</v>
      </c>
      <c r="E70" s="85" t="s">
        <v>45</v>
      </c>
      <c r="F70" s="49">
        <v>0</v>
      </c>
      <c r="G70" s="49">
        <v>0</v>
      </c>
      <c r="H70" s="49">
        <v>0</v>
      </c>
      <c r="I70" s="49">
        <f>I71+I72+I73</f>
        <v>21.6</v>
      </c>
      <c r="J70" s="49">
        <f t="shared" ref="J70:L70" si="17">J71+J72+J73</f>
        <v>0</v>
      </c>
      <c r="K70" s="49">
        <f t="shared" si="17"/>
        <v>0</v>
      </c>
      <c r="L70" s="49">
        <f t="shared" si="17"/>
        <v>21.6</v>
      </c>
    </row>
    <row r="71" spans="1:12" ht="31.2" customHeight="1" x14ac:dyDescent="0.35">
      <c r="A71" s="172"/>
      <c r="B71" s="173"/>
      <c r="C71" s="174"/>
      <c r="D71" s="174"/>
      <c r="E71" s="85" t="s">
        <v>62</v>
      </c>
      <c r="F71" s="49">
        <v>0</v>
      </c>
      <c r="G71" s="49">
        <v>0</v>
      </c>
      <c r="H71" s="49">
        <v>0</v>
      </c>
      <c r="I71" s="49">
        <v>0</v>
      </c>
      <c r="J71" s="49">
        <v>0</v>
      </c>
      <c r="K71" s="49">
        <v>0</v>
      </c>
      <c r="L71" s="49">
        <f t="shared" ref="L71:L72" si="18">F71+G71+H71+I71+J71+K71</f>
        <v>0</v>
      </c>
    </row>
    <row r="72" spans="1:12" ht="21" customHeight="1" x14ac:dyDescent="0.35">
      <c r="A72" s="172"/>
      <c r="B72" s="173"/>
      <c r="C72" s="174"/>
      <c r="D72" s="174"/>
      <c r="E72" s="85" t="s">
        <v>63</v>
      </c>
      <c r="F72" s="49">
        <v>0</v>
      </c>
      <c r="G72" s="49">
        <v>0</v>
      </c>
      <c r="H72" s="49">
        <v>0</v>
      </c>
      <c r="I72" s="49">
        <v>20.952000000000002</v>
      </c>
      <c r="J72" s="49">
        <v>0</v>
      </c>
      <c r="K72" s="49">
        <v>0</v>
      </c>
      <c r="L72" s="49">
        <f t="shared" si="18"/>
        <v>20.952000000000002</v>
      </c>
    </row>
    <row r="73" spans="1:12" ht="56.25" customHeight="1" x14ac:dyDescent="0.35">
      <c r="A73" s="172"/>
      <c r="B73" s="173"/>
      <c r="C73" s="174"/>
      <c r="D73" s="174"/>
      <c r="E73" s="85" t="s">
        <v>64</v>
      </c>
      <c r="F73" s="49">
        <v>0</v>
      </c>
      <c r="G73" s="49">
        <v>0</v>
      </c>
      <c r="H73" s="49">
        <v>0</v>
      </c>
      <c r="I73" s="49">
        <v>0.64800000000000002</v>
      </c>
      <c r="J73" s="49">
        <v>0</v>
      </c>
      <c r="K73" s="49">
        <v>0</v>
      </c>
      <c r="L73" s="49">
        <f>F73+G73+H73+I73+J73+K73</f>
        <v>0.64800000000000002</v>
      </c>
    </row>
    <row r="74" spans="1:12" ht="42" customHeight="1" x14ac:dyDescent="0.35">
      <c r="A74" s="175" t="s">
        <v>155</v>
      </c>
      <c r="B74" s="175"/>
      <c r="C74" s="175"/>
      <c r="D74" s="175"/>
      <c r="E74" s="175"/>
      <c r="F74" s="49">
        <f t="shared" ref="F74:L74" si="19">F75+F79</f>
        <v>27</v>
      </c>
      <c r="G74" s="49">
        <f t="shared" si="19"/>
        <v>520.25</v>
      </c>
      <c r="H74" s="49">
        <f t="shared" si="19"/>
        <v>5</v>
      </c>
      <c r="I74" s="49">
        <f t="shared" si="19"/>
        <v>50</v>
      </c>
      <c r="J74" s="49">
        <f t="shared" si="19"/>
        <v>50</v>
      </c>
      <c r="K74" s="49">
        <f t="shared" si="19"/>
        <v>0</v>
      </c>
      <c r="L74" s="49">
        <f t="shared" si="19"/>
        <v>652.25</v>
      </c>
    </row>
    <row r="75" spans="1:12" ht="20.399999999999999" customHeight="1" x14ac:dyDescent="0.35">
      <c r="A75" s="172" t="s">
        <v>3</v>
      </c>
      <c r="B75" s="173" t="s">
        <v>181</v>
      </c>
      <c r="C75" s="174" t="s">
        <v>228</v>
      </c>
      <c r="D75" s="174" t="s">
        <v>198</v>
      </c>
      <c r="E75" s="85" t="s">
        <v>45</v>
      </c>
      <c r="F75" s="49">
        <f t="shared" ref="F75:G75" si="20">F76+F77+F78</f>
        <v>0</v>
      </c>
      <c r="G75" s="49">
        <f t="shared" si="20"/>
        <v>0</v>
      </c>
      <c r="H75" s="49">
        <f>H76+H77+H78</f>
        <v>5</v>
      </c>
      <c r="I75" s="49">
        <f t="shared" ref="I75:L75" si="21">I76+I77+I78</f>
        <v>50</v>
      </c>
      <c r="J75" s="49">
        <f t="shared" ref="J75" si="22">J76+J77+J78</f>
        <v>50</v>
      </c>
      <c r="K75" s="49">
        <f t="shared" ref="K75" si="23">K76+K77+K78</f>
        <v>0</v>
      </c>
      <c r="L75" s="49">
        <f t="shared" si="21"/>
        <v>105.00000000000001</v>
      </c>
    </row>
    <row r="76" spans="1:12" ht="31.2" customHeight="1" x14ac:dyDescent="0.35">
      <c r="A76" s="172"/>
      <c r="B76" s="173"/>
      <c r="C76" s="174"/>
      <c r="D76" s="174"/>
      <c r="E76" s="85" t="s">
        <v>62</v>
      </c>
      <c r="F76" s="49">
        <v>0</v>
      </c>
      <c r="G76" s="49">
        <v>0</v>
      </c>
      <c r="H76" s="49">
        <v>0</v>
      </c>
      <c r="I76" s="49">
        <v>0</v>
      </c>
      <c r="J76" s="49">
        <v>0</v>
      </c>
      <c r="K76" s="49">
        <v>0</v>
      </c>
      <c r="L76" s="49">
        <f t="shared" ref="L76:L78" si="24">F76+G76+H76+I76+J76+K76</f>
        <v>0</v>
      </c>
    </row>
    <row r="77" spans="1:12" ht="21.6" customHeight="1" x14ac:dyDescent="0.35">
      <c r="A77" s="172"/>
      <c r="B77" s="173"/>
      <c r="C77" s="174"/>
      <c r="D77" s="174"/>
      <c r="E77" s="85" t="s">
        <v>63</v>
      </c>
      <c r="F77" s="49">
        <v>0</v>
      </c>
      <c r="G77" s="49">
        <v>0</v>
      </c>
      <c r="H77" s="49">
        <v>4.8499999999999996</v>
      </c>
      <c r="I77" s="49">
        <v>49.6</v>
      </c>
      <c r="J77" s="49">
        <v>49.6</v>
      </c>
      <c r="K77" s="49">
        <v>0</v>
      </c>
      <c r="L77" s="49">
        <f t="shared" si="24"/>
        <v>104.05000000000001</v>
      </c>
    </row>
    <row r="78" spans="1:12" ht="56.25" customHeight="1" x14ac:dyDescent="0.35">
      <c r="A78" s="172"/>
      <c r="B78" s="173"/>
      <c r="C78" s="174"/>
      <c r="D78" s="174"/>
      <c r="E78" s="85" t="s">
        <v>64</v>
      </c>
      <c r="F78" s="49">
        <v>0</v>
      </c>
      <c r="G78" s="49">
        <v>0</v>
      </c>
      <c r="H78" s="49">
        <v>0.15</v>
      </c>
      <c r="I78" s="49">
        <v>0.4</v>
      </c>
      <c r="J78" s="49">
        <v>0.4</v>
      </c>
      <c r="K78" s="49">
        <v>0</v>
      </c>
      <c r="L78" s="49">
        <f t="shared" si="24"/>
        <v>0.95000000000000007</v>
      </c>
    </row>
    <row r="79" spans="1:12" ht="20.399999999999999" customHeight="1" x14ac:dyDescent="0.35">
      <c r="A79" s="172" t="s">
        <v>4</v>
      </c>
      <c r="B79" s="173" t="s">
        <v>182</v>
      </c>
      <c r="C79" s="174" t="s">
        <v>229</v>
      </c>
      <c r="D79" s="174" t="s">
        <v>198</v>
      </c>
      <c r="E79" s="85" t="s">
        <v>45</v>
      </c>
      <c r="F79" s="49">
        <v>27</v>
      </c>
      <c r="G79" s="49">
        <v>520.25</v>
      </c>
      <c r="H79" s="49">
        <v>0</v>
      </c>
      <c r="I79" s="49">
        <v>0</v>
      </c>
      <c r="J79" s="49">
        <v>0</v>
      </c>
      <c r="K79" s="49">
        <v>0</v>
      </c>
      <c r="L79" s="49">
        <v>547.25</v>
      </c>
    </row>
    <row r="80" spans="1:12" ht="28.95" customHeight="1" x14ac:dyDescent="0.35">
      <c r="A80" s="172"/>
      <c r="B80" s="173"/>
      <c r="C80" s="174"/>
      <c r="D80" s="174"/>
      <c r="E80" s="85" t="s">
        <v>62</v>
      </c>
      <c r="F80" s="49">
        <v>0</v>
      </c>
      <c r="G80" s="49">
        <v>0</v>
      </c>
      <c r="H80" s="49">
        <v>0</v>
      </c>
      <c r="I80" s="49">
        <v>0</v>
      </c>
      <c r="J80" s="49">
        <v>0</v>
      </c>
      <c r="K80" s="49">
        <v>0</v>
      </c>
      <c r="L80" s="49">
        <v>0</v>
      </c>
    </row>
    <row r="81" spans="1:12" ht="18.75" customHeight="1" x14ac:dyDescent="0.35">
      <c r="A81" s="172"/>
      <c r="B81" s="173"/>
      <c r="C81" s="174"/>
      <c r="D81" s="174"/>
      <c r="E81" s="85" t="s">
        <v>63</v>
      </c>
      <c r="F81" s="49">
        <v>27</v>
      </c>
      <c r="G81" s="49">
        <v>520.25</v>
      </c>
      <c r="H81" s="49">
        <v>0</v>
      </c>
      <c r="I81" s="49">
        <v>0</v>
      </c>
      <c r="J81" s="49">
        <v>0</v>
      </c>
      <c r="K81" s="49">
        <v>0</v>
      </c>
      <c r="L81" s="49">
        <v>547.25</v>
      </c>
    </row>
    <row r="82" spans="1:12" ht="56.25" customHeight="1" x14ac:dyDescent="0.35">
      <c r="A82" s="172"/>
      <c r="B82" s="173"/>
      <c r="C82" s="174"/>
      <c r="D82" s="174"/>
      <c r="E82" s="85" t="s">
        <v>64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</row>
    <row r="83" spans="1:12" ht="36.6" customHeight="1" x14ac:dyDescent="0.35">
      <c r="A83" s="175" t="s">
        <v>156</v>
      </c>
      <c r="B83" s="175"/>
      <c r="C83" s="175"/>
      <c r="D83" s="175"/>
      <c r="E83" s="175"/>
      <c r="F83" s="49">
        <f>F84</f>
        <v>3.992</v>
      </c>
      <c r="G83" s="49">
        <f t="shared" ref="G83:L83" si="25">G84</f>
        <v>40</v>
      </c>
      <c r="H83" s="49">
        <f t="shared" si="25"/>
        <v>40</v>
      </c>
      <c r="I83" s="49">
        <f t="shared" si="25"/>
        <v>0</v>
      </c>
      <c r="J83" s="49">
        <f t="shared" si="25"/>
        <v>0</v>
      </c>
      <c r="K83" s="49">
        <f t="shared" si="25"/>
        <v>0</v>
      </c>
      <c r="L83" s="49">
        <f t="shared" si="25"/>
        <v>83.99199999999999</v>
      </c>
    </row>
    <row r="84" spans="1:12" ht="18" customHeight="1" x14ac:dyDescent="0.35">
      <c r="A84" s="172" t="s">
        <v>144</v>
      </c>
      <c r="B84" s="173" t="s">
        <v>183</v>
      </c>
      <c r="C84" s="174" t="s">
        <v>230</v>
      </c>
      <c r="D84" s="174" t="s">
        <v>198</v>
      </c>
      <c r="E84" s="85" t="s">
        <v>45</v>
      </c>
      <c r="F84" s="49">
        <f>F87+F86</f>
        <v>3.992</v>
      </c>
      <c r="G84" s="49">
        <f t="shared" ref="G84:L84" si="26">G87+G86</f>
        <v>40</v>
      </c>
      <c r="H84" s="49">
        <f t="shared" si="26"/>
        <v>40</v>
      </c>
      <c r="I84" s="49">
        <f t="shared" si="26"/>
        <v>0</v>
      </c>
      <c r="J84" s="49">
        <f t="shared" si="26"/>
        <v>0</v>
      </c>
      <c r="K84" s="49">
        <f t="shared" si="26"/>
        <v>0</v>
      </c>
      <c r="L84" s="49">
        <f t="shared" si="26"/>
        <v>83.99199999999999</v>
      </c>
    </row>
    <row r="85" spans="1:12" ht="36" x14ac:dyDescent="0.35">
      <c r="A85" s="172"/>
      <c r="B85" s="173"/>
      <c r="C85" s="174"/>
      <c r="D85" s="174"/>
      <c r="E85" s="85" t="s">
        <v>62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f t="shared" ref="L85:L86" si="27">F85+G85+H85+I85+J85+K85</f>
        <v>0</v>
      </c>
    </row>
    <row r="86" spans="1:12" ht="19.5" customHeight="1" x14ac:dyDescent="0.35">
      <c r="A86" s="172"/>
      <c r="B86" s="173"/>
      <c r="C86" s="174"/>
      <c r="D86" s="174"/>
      <c r="E86" s="85" t="s">
        <v>63</v>
      </c>
      <c r="F86" s="49">
        <v>3.96</v>
      </c>
      <c r="G86" s="49">
        <v>39.68</v>
      </c>
      <c r="H86" s="49">
        <v>39.68</v>
      </c>
      <c r="I86" s="49">
        <v>0</v>
      </c>
      <c r="J86" s="49">
        <v>0</v>
      </c>
      <c r="K86" s="49">
        <v>0</v>
      </c>
      <c r="L86" s="49">
        <f t="shared" si="27"/>
        <v>83.32</v>
      </c>
    </row>
    <row r="87" spans="1:12" ht="56.4" customHeight="1" x14ac:dyDescent="0.35">
      <c r="A87" s="172"/>
      <c r="B87" s="173"/>
      <c r="C87" s="174"/>
      <c r="D87" s="174"/>
      <c r="E87" s="85" t="s">
        <v>64</v>
      </c>
      <c r="F87" s="49">
        <v>3.2000000000000001E-2</v>
      </c>
      <c r="G87" s="49">
        <v>0.32</v>
      </c>
      <c r="H87" s="49">
        <v>0.32</v>
      </c>
      <c r="I87" s="49">
        <v>0</v>
      </c>
      <c r="J87" s="49">
        <v>0</v>
      </c>
      <c r="K87" s="49">
        <v>0</v>
      </c>
      <c r="L87" s="49">
        <f>F87+G87+H87+I87+J87+K87</f>
        <v>0.67199999999999993</v>
      </c>
    </row>
    <row r="88" spans="1:12" ht="45.6" customHeight="1" x14ac:dyDescent="0.35">
      <c r="A88" s="175" t="s">
        <v>178</v>
      </c>
      <c r="B88" s="175"/>
      <c r="C88" s="175"/>
      <c r="D88" s="175"/>
      <c r="E88" s="175"/>
      <c r="F88" s="49">
        <f>F89</f>
        <v>4</v>
      </c>
      <c r="G88" s="49">
        <f t="shared" ref="G88:K88" si="28">G89</f>
        <v>0</v>
      </c>
      <c r="H88" s="49">
        <f t="shared" si="28"/>
        <v>258.26</v>
      </c>
      <c r="I88" s="49">
        <f t="shared" si="28"/>
        <v>0</v>
      </c>
      <c r="J88" s="49">
        <f t="shared" si="28"/>
        <v>0</v>
      </c>
      <c r="K88" s="49">
        <f t="shared" si="28"/>
        <v>0</v>
      </c>
      <c r="L88" s="49" t="s">
        <v>275</v>
      </c>
    </row>
    <row r="89" spans="1:12" ht="18" customHeight="1" x14ac:dyDescent="0.35">
      <c r="A89" s="172" t="s">
        <v>145</v>
      </c>
      <c r="B89" s="173" t="s">
        <v>184</v>
      </c>
      <c r="C89" s="174" t="s">
        <v>231</v>
      </c>
      <c r="D89" s="174" t="s">
        <v>198</v>
      </c>
      <c r="E89" s="85" t="s">
        <v>45</v>
      </c>
      <c r="F89" s="49">
        <v>4</v>
      </c>
      <c r="G89" s="113"/>
      <c r="H89" s="49">
        <v>258.26</v>
      </c>
      <c r="I89" s="49">
        <v>0</v>
      </c>
      <c r="J89" s="49">
        <v>0</v>
      </c>
      <c r="K89" s="49">
        <v>0</v>
      </c>
      <c r="L89" s="49">
        <v>262.26</v>
      </c>
    </row>
    <row r="90" spans="1:12" ht="36" x14ac:dyDescent="0.35">
      <c r="A90" s="172"/>
      <c r="B90" s="173"/>
      <c r="C90" s="174"/>
      <c r="D90" s="174"/>
      <c r="E90" s="85" t="s">
        <v>62</v>
      </c>
      <c r="F90" s="49">
        <v>0</v>
      </c>
      <c r="G90" s="49">
        <v>0</v>
      </c>
      <c r="H90" s="49">
        <v>0</v>
      </c>
      <c r="I90" s="49">
        <v>0</v>
      </c>
      <c r="J90" s="49">
        <v>0</v>
      </c>
      <c r="K90" s="49">
        <v>0</v>
      </c>
      <c r="L90" s="49">
        <v>0</v>
      </c>
    </row>
    <row r="91" spans="1:12" ht="21.75" customHeight="1" x14ac:dyDescent="0.35">
      <c r="A91" s="172"/>
      <c r="B91" s="173"/>
      <c r="C91" s="174"/>
      <c r="D91" s="174"/>
      <c r="E91" s="85" t="s">
        <v>63</v>
      </c>
      <c r="F91" s="49">
        <v>4</v>
      </c>
      <c r="G91" s="49">
        <v>0</v>
      </c>
      <c r="H91" s="49">
        <v>258.26</v>
      </c>
      <c r="I91" s="49">
        <v>0</v>
      </c>
      <c r="J91" s="49">
        <v>0</v>
      </c>
      <c r="K91" s="49">
        <v>0</v>
      </c>
      <c r="L91" s="49">
        <v>258.26</v>
      </c>
    </row>
    <row r="92" spans="1:12" ht="53.4" customHeight="1" x14ac:dyDescent="0.35">
      <c r="A92" s="172"/>
      <c r="B92" s="173"/>
      <c r="C92" s="174"/>
      <c r="D92" s="174"/>
      <c r="E92" s="85" t="s">
        <v>64</v>
      </c>
      <c r="F92" s="49">
        <v>0</v>
      </c>
      <c r="G92" s="49">
        <v>0</v>
      </c>
      <c r="H92" s="49">
        <v>0</v>
      </c>
      <c r="I92" s="49">
        <v>0</v>
      </c>
      <c r="J92" s="49">
        <v>0</v>
      </c>
      <c r="K92" s="49">
        <v>0</v>
      </c>
      <c r="L92" s="49">
        <v>0</v>
      </c>
    </row>
    <row r="93" spans="1:12" x14ac:dyDescent="0.35">
      <c r="A93" s="178" t="s">
        <v>66</v>
      </c>
      <c r="B93" s="178"/>
      <c r="C93" s="178"/>
      <c r="D93" s="178"/>
      <c r="E93" s="178"/>
      <c r="F93" s="50">
        <f>F94+F95+F96</f>
        <v>42.011000000000003</v>
      </c>
      <c r="G93" s="50">
        <f t="shared" ref="G93:L93" si="29">G94+G95+G96</f>
        <v>755.14030999999989</v>
      </c>
      <c r="H93" s="50">
        <f t="shared" si="29"/>
        <v>478.26</v>
      </c>
      <c r="I93" s="50">
        <f t="shared" si="29"/>
        <v>253.9</v>
      </c>
      <c r="J93" s="50">
        <f t="shared" si="29"/>
        <v>70.8</v>
      </c>
      <c r="K93" s="50">
        <f t="shared" si="29"/>
        <v>48.499999999999993</v>
      </c>
      <c r="L93" s="50">
        <f t="shared" si="29"/>
        <v>1648.61131</v>
      </c>
    </row>
    <row r="94" spans="1:12" x14ac:dyDescent="0.35">
      <c r="A94" s="178" t="s">
        <v>62</v>
      </c>
      <c r="B94" s="178"/>
      <c r="C94" s="178"/>
      <c r="D94" s="178"/>
      <c r="E94" s="178"/>
      <c r="F94" s="50">
        <f t="shared" ref="F94:K95" si="30">F90+F85+F80+F76+F71+F67+F63+F59+F55+F51+F47+F43+F39+F35+F31+F27+F23+F18</f>
        <v>0</v>
      </c>
      <c r="G94" s="50">
        <f t="shared" si="30"/>
        <v>0</v>
      </c>
      <c r="H94" s="50">
        <f t="shared" si="30"/>
        <v>0</v>
      </c>
      <c r="I94" s="50">
        <f t="shared" si="30"/>
        <v>0</v>
      </c>
      <c r="J94" s="50">
        <f t="shared" si="30"/>
        <v>0</v>
      </c>
      <c r="K94" s="50">
        <f t="shared" si="30"/>
        <v>0</v>
      </c>
      <c r="L94" s="50">
        <f t="shared" ref="L94:L95" si="31">F94+G94+H94+I94+J94+K94</f>
        <v>0</v>
      </c>
    </row>
    <row r="95" spans="1:12" x14ac:dyDescent="0.35">
      <c r="A95" s="178" t="s">
        <v>63</v>
      </c>
      <c r="B95" s="178"/>
      <c r="C95" s="178"/>
      <c r="D95" s="178"/>
      <c r="E95" s="178"/>
      <c r="F95" s="50">
        <f t="shared" si="30"/>
        <v>38.3735</v>
      </c>
      <c r="G95" s="50">
        <f t="shared" si="30"/>
        <v>753.0501099999999</v>
      </c>
      <c r="H95" s="50">
        <f t="shared" si="30"/>
        <v>476.39</v>
      </c>
      <c r="I95" s="50">
        <f t="shared" si="30"/>
        <v>251.452</v>
      </c>
      <c r="J95" s="50">
        <f t="shared" si="30"/>
        <v>69.905000000000001</v>
      </c>
      <c r="K95" s="50">
        <f t="shared" si="30"/>
        <v>40.373999999999995</v>
      </c>
      <c r="L95" s="50">
        <f t="shared" si="31"/>
        <v>1629.5446099999999</v>
      </c>
    </row>
    <row r="96" spans="1:12" x14ac:dyDescent="0.35">
      <c r="A96" s="178" t="s">
        <v>64</v>
      </c>
      <c r="B96" s="178"/>
      <c r="C96" s="178"/>
      <c r="D96" s="178"/>
      <c r="E96" s="178"/>
      <c r="F96" s="50">
        <f>F92+F87+F82+F78+F73+F69+F65+F61+F57+F53+F49+F45+F41+F37+F33+F29+F25+F20</f>
        <v>3.6374999999999997</v>
      </c>
      <c r="G96" s="50">
        <f t="shared" ref="G96:K96" si="32">G92+G87+G82+G78+G73+G69+G65+G61+G57+G53+G49+G45+G41+G37+G33+G29+G25+G20</f>
        <v>2.0901999999999998</v>
      </c>
      <c r="H96" s="50">
        <f t="shared" si="32"/>
        <v>1.8699999999999999</v>
      </c>
      <c r="I96" s="50">
        <f t="shared" si="32"/>
        <v>2.448</v>
      </c>
      <c r="J96" s="50">
        <f t="shared" si="32"/>
        <v>0.89500000000000002</v>
      </c>
      <c r="K96" s="50">
        <f t="shared" si="32"/>
        <v>8.1259999999999994</v>
      </c>
      <c r="L96" s="50">
        <f>F96+G96+H96+I96+J96+K96</f>
        <v>19.066699999999997</v>
      </c>
    </row>
  </sheetData>
  <mergeCells count="95">
    <mergeCell ref="A93:E93"/>
    <mergeCell ref="A94:E94"/>
    <mergeCell ref="A95:E95"/>
    <mergeCell ref="A96:E96"/>
    <mergeCell ref="A1:J1"/>
    <mergeCell ref="A2:A3"/>
    <mergeCell ref="B2:B3"/>
    <mergeCell ref="C2:D2"/>
    <mergeCell ref="E2:J2"/>
    <mergeCell ref="A17:A20"/>
    <mergeCell ref="B17:B20"/>
    <mergeCell ref="C17:C20"/>
    <mergeCell ref="D17:D20"/>
    <mergeCell ref="A22:A25"/>
    <mergeCell ref="B22:B25"/>
    <mergeCell ref="C22:C25"/>
    <mergeCell ref="D22:D25"/>
    <mergeCell ref="A26:A29"/>
    <mergeCell ref="B26:B29"/>
    <mergeCell ref="C26:C29"/>
    <mergeCell ref="D30:D33"/>
    <mergeCell ref="D26:D29"/>
    <mergeCell ref="A30:A33"/>
    <mergeCell ref="B30:B33"/>
    <mergeCell ref="C30:C33"/>
    <mergeCell ref="F14:L14"/>
    <mergeCell ref="A14:A15"/>
    <mergeCell ref="B14:B15"/>
    <mergeCell ref="C14:C15"/>
    <mergeCell ref="D14:D15"/>
    <mergeCell ref="E14:E15"/>
    <mergeCell ref="A88:E88"/>
    <mergeCell ref="A4:J4"/>
    <mergeCell ref="A21:E21"/>
    <mergeCell ref="A6:J6"/>
    <mergeCell ref="A13:L13"/>
    <mergeCell ref="D79:D82"/>
    <mergeCell ref="A75:A78"/>
    <mergeCell ref="B75:B78"/>
    <mergeCell ref="C75:C78"/>
    <mergeCell ref="D75:D78"/>
    <mergeCell ref="A38:A41"/>
    <mergeCell ref="B38:B41"/>
    <mergeCell ref="C38:C41"/>
    <mergeCell ref="D38:D41"/>
    <mergeCell ref="A54:A57"/>
    <mergeCell ref="B54:B57"/>
    <mergeCell ref="A89:A92"/>
    <mergeCell ref="B89:B92"/>
    <mergeCell ref="C89:C92"/>
    <mergeCell ref="D89:D92"/>
    <mergeCell ref="A34:A37"/>
    <mergeCell ref="B34:B37"/>
    <mergeCell ref="C34:C37"/>
    <mergeCell ref="D34:D37"/>
    <mergeCell ref="A74:E74"/>
    <mergeCell ref="A42:A45"/>
    <mergeCell ref="B42:B45"/>
    <mergeCell ref="C42:C45"/>
    <mergeCell ref="D42:D45"/>
    <mergeCell ref="A79:A82"/>
    <mergeCell ref="B79:B82"/>
    <mergeCell ref="C79:C82"/>
    <mergeCell ref="D70:D73"/>
    <mergeCell ref="A83:E83"/>
    <mergeCell ref="A46:A49"/>
    <mergeCell ref="B46:B49"/>
    <mergeCell ref="C46:C49"/>
    <mergeCell ref="D46:D49"/>
    <mergeCell ref="A50:A53"/>
    <mergeCell ref="B50:B53"/>
    <mergeCell ref="C50:C53"/>
    <mergeCell ref="D50:D53"/>
    <mergeCell ref="C54:C57"/>
    <mergeCell ref="D54:D57"/>
    <mergeCell ref="A58:A61"/>
    <mergeCell ref="B58:B61"/>
    <mergeCell ref="C58:C61"/>
    <mergeCell ref="D58:D61"/>
    <mergeCell ref="A84:A87"/>
    <mergeCell ref="B84:B87"/>
    <mergeCell ref="C84:C87"/>
    <mergeCell ref="D84:D87"/>
    <mergeCell ref="A16:E16"/>
    <mergeCell ref="A62:A65"/>
    <mergeCell ref="B62:B65"/>
    <mergeCell ref="C62:C65"/>
    <mergeCell ref="D62:D65"/>
    <mergeCell ref="A66:A69"/>
    <mergeCell ref="B66:B69"/>
    <mergeCell ref="C66:C69"/>
    <mergeCell ref="D66:D69"/>
    <mergeCell ref="A70:A73"/>
    <mergeCell ref="B70:B73"/>
    <mergeCell ref="C70:C73"/>
  </mergeCells>
  <pageMargins left="0.59055118110236227" right="0.59055118110236227" top="0.98425196850393704" bottom="0.59055118110236227" header="0.31496062992125984" footer="0.31496062992125984"/>
  <pageSetup paperSize="9" scale="50" fitToHeight="0" orientation="landscape" r:id="rId1"/>
  <rowBreaks count="2" manualBreakCount="2">
    <brk id="45" max="16383" man="1"/>
    <brk id="7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view="pageBreakPreview" zoomScale="60" zoomScaleNormal="100" workbookViewId="0">
      <selection activeCell="K39" sqref="K39"/>
    </sheetView>
  </sheetViews>
  <sheetFormatPr defaultRowHeight="14.4" x14ac:dyDescent="0.3"/>
  <cols>
    <col min="1" max="1" width="10.5546875" customWidth="1"/>
    <col min="2" max="2" width="68.5546875" customWidth="1"/>
    <col min="3" max="3" width="20.88671875" customWidth="1"/>
    <col min="4" max="4" width="21.109375" customWidth="1"/>
    <col min="5" max="5" width="20.44140625" customWidth="1"/>
    <col min="6" max="6" width="20.33203125" customWidth="1"/>
    <col min="7" max="10" width="18.44140625" customWidth="1"/>
    <col min="11" max="11" width="24" customWidth="1"/>
    <col min="12" max="12" width="18.44140625" customWidth="1"/>
  </cols>
  <sheetData>
    <row r="1" spans="1:12" ht="17.399999999999999" x14ac:dyDescent="0.3">
      <c r="A1" s="158" t="s">
        <v>216</v>
      </c>
      <c r="B1" s="159"/>
      <c r="C1" s="159"/>
      <c r="D1" s="159"/>
      <c r="E1" s="159"/>
      <c r="F1" s="159"/>
      <c r="G1" s="159"/>
      <c r="H1" s="159"/>
      <c r="I1" s="159"/>
      <c r="J1" s="160"/>
    </row>
    <row r="2" spans="1:12" ht="18" customHeight="1" x14ac:dyDescent="0.3">
      <c r="A2" s="161" t="s">
        <v>186</v>
      </c>
      <c r="B2" s="162" t="s">
        <v>14</v>
      </c>
      <c r="C2" s="163" t="s">
        <v>15</v>
      </c>
      <c r="D2" s="164"/>
      <c r="E2" s="163" t="s">
        <v>33</v>
      </c>
      <c r="F2" s="165"/>
      <c r="G2" s="165"/>
      <c r="H2" s="165"/>
      <c r="I2" s="165"/>
      <c r="J2" s="164"/>
    </row>
    <row r="3" spans="1:12" ht="18" x14ac:dyDescent="0.3">
      <c r="A3" s="161"/>
      <c r="B3" s="162"/>
      <c r="C3" s="4" t="s">
        <v>50</v>
      </c>
      <c r="D3" s="3" t="s">
        <v>51</v>
      </c>
      <c r="E3" s="3" t="s">
        <v>52</v>
      </c>
      <c r="F3" s="3" t="s">
        <v>53</v>
      </c>
      <c r="G3" s="4" t="s">
        <v>54</v>
      </c>
      <c r="H3" s="4" t="s">
        <v>55</v>
      </c>
      <c r="I3" s="4" t="s">
        <v>56</v>
      </c>
      <c r="J3" s="4" t="s">
        <v>57</v>
      </c>
    </row>
    <row r="4" spans="1:12" s="27" customFormat="1" ht="19.5" customHeight="1" x14ac:dyDescent="0.3">
      <c r="A4" s="184" t="s">
        <v>124</v>
      </c>
      <c r="B4" s="184"/>
      <c r="C4" s="184"/>
      <c r="D4" s="184"/>
      <c r="E4" s="184"/>
      <c r="F4" s="184"/>
      <c r="G4" s="184"/>
      <c r="H4" s="184"/>
      <c r="I4" s="184"/>
      <c r="J4" s="184"/>
    </row>
    <row r="5" spans="1:12" s="27" customFormat="1" ht="36" x14ac:dyDescent="0.3">
      <c r="A5" s="34" t="s">
        <v>16</v>
      </c>
      <c r="B5" s="37" t="s">
        <v>164</v>
      </c>
      <c r="C5" s="32">
        <v>0</v>
      </c>
      <c r="D5" s="33" t="s">
        <v>107</v>
      </c>
      <c r="E5" s="32">
        <v>1</v>
      </c>
      <c r="F5" s="32">
        <v>1</v>
      </c>
      <c r="G5" s="32">
        <v>1</v>
      </c>
      <c r="H5" s="32">
        <v>1</v>
      </c>
      <c r="I5" s="32">
        <v>1</v>
      </c>
      <c r="J5" s="32">
        <v>1</v>
      </c>
    </row>
    <row r="6" spans="1:12" s="27" customFormat="1" ht="19.5" customHeight="1" x14ac:dyDescent="0.3">
      <c r="A6" s="184" t="s">
        <v>125</v>
      </c>
      <c r="B6" s="184"/>
      <c r="C6" s="184"/>
      <c r="D6" s="184"/>
      <c r="E6" s="184"/>
      <c r="F6" s="184"/>
      <c r="G6" s="184"/>
      <c r="H6" s="184"/>
      <c r="I6" s="184"/>
      <c r="J6" s="184"/>
    </row>
    <row r="7" spans="1:12" s="27" customFormat="1" ht="54.75" customHeight="1" x14ac:dyDescent="0.3">
      <c r="A7" s="34" t="s">
        <v>12</v>
      </c>
      <c r="B7" s="35" t="s">
        <v>165</v>
      </c>
      <c r="C7" s="32">
        <v>0</v>
      </c>
      <c r="D7" s="33" t="s">
        <v>107</v>
      </c>
      <c r="E7" s="32">
        <v>4</v>
      </c>
      <c r="F7" s="32">
        <v>8</v>
      </c>
      <c r="G7" s="32">
        <v>12</v>
      </c>
      <c r="H7" s="32">
        <v>16</v>
      </c>
      <c r="I7" s="32">
        <v>20</v>
      </c>
      <c r="J7" s="32">
        <v>24</v>
      </c>
    </row>
    <row r="8" spans="1:12" s="27" customFormat="1" ht="17.399999999999999" x14ac:dyDescent="0.3">
      <c r="A8" s="185" t="s">
        <v>47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</row>
    <row r="9" spans="1:12" s="27" customFormat="1" ht="18.75" customHeight="1" x14ac:dyDescent="0.3">
      <c r="A9" s="161" t="s">
        <v>199</v>
      </c>
      <c r="B9" s="186" t="s">
        <v>65</v>
      </c>
      <c r="C9" s="187" t="s">
        <v>44</v>
      </c>
      <c r="D9" s="186" t="s">
        <v>43</v>
      </c>
      <c r="E9" s="187" t="s">
        <v>61</v>
      </c>
      <c r="F9" s="187" t="s">
        <v>46</v>
      </c>
      <c r="G9" s="187"/>
      <c r="H9" s="187"/>
      <c r="I9" s="187"/>
      <c r="J9" s="187"/>
      <c r="K9" s="187"/>
      <c r="L9" s="187"/>
    </row>
    <row r="10" spans="1:12" s="27" customFormat="1" ht="43.5" customHeight="1" x14ac:dyDescent="0.3">
      <c r="A10" s="161"/>
      <c r="B10" s="186"/>
      <c r="C10" s="187"/>
      <c r="D10" s="186"/>
      <c r="E10" s="187"/>
      <c r="F10" s="64" t="s">
        <v>52</v>
      </c>
      <c r="G10" s="64" t="s">
        <v>53</v>
      </c>
      <c r="H10" s="36" t="s">
        <v>54</v>
      </c>
      <c r="I10" s="36" t="s">
        <v>55</v>
      </c>
      <c r="J10" s="36" t="s">
        <v>56</v>
      </c>
      <c r="K10" s="36" t="s">
        <v>57</v>
      </c>
      <c r="L10" s="36" t="s">
        <v>45</v>
      </c>
    </row>
    <row r="11" spans="1:12" s="27" customFormat="1" ht="21" customHeight="1" x14ac:dyDescent="0.3">
      <c r="A11" s="180" t="s">
        <v>166</v>
      </c>
      <c r="B11" s="180"/>
      <c r="C11" s="180"/>
      <c r="D11" s="180"/>
      <c r="E11" s="180"/>
      <c r="F11" s="115">
        <f>F12</f>
        <v>4.4010278500000002</v>
      </c>
      <c r="G11" s="115">
        <f t="shared" ref="G11:L11" si="0">G12</f>
        <v>0</v>
      </c>
      <c r="H11" s="115">
        <f t="shared" si="0"/>
        <v>0</v>
      </c>
      <c r="I11" s="115">
        <f t="shared" si="0"/>
        <v>0</v>
      </c>
      <c r="J11" s="115">
        <f t="shared" si="0"/>
        <v>0</v>
      </c>
      <c r="K11" s="115">
        <f t="shared" si="0"/>
        <v>0</v>
      </c>
      <c r="L11" s="115">
        <f t="shared" si="0"/>
        <v>4.4010278500000002</v>
      </c>
    </row>
    <row r="12" spans="1:12" s="27" customFormat="1" ht="22.2" customHeight="1" x14ac:dyDescent="0.3">
      <c r="A12" s="181" t="s">
        <v>10</v>
      </c>
      <c r="B12" s="182" t="s">
        <v>202</v>
      </c>
      <c r="C12" s="174" t="s">
        <v>243</v>
      </c>
      <c r="D12" s="174" t="s">
        <v>201</v>
      </c>
      <c r="E12" s="41" t="s">
        <v>45</v>
      </c>
      <c r="F12" s="115">
        <f>F13+F14+F15</f>
        <v>4.4010278500000002</v>
      </c>
      <c r="G12" s="63">
        <f t="shared" ref="G12:L12" si="1">G13+G14+G15</f>
        <v>0</v>
      </c>
      <c r="H12" s="63">
        <f t="shared" si="1"/>
        <v>0</v>
      </c>
      <c r="I12" s="63">
        <f t="shared" si="1"/>
        <v>0</v>
      </c>
      <c r="J12" s="63">
        <f t="shared" si="1"/>
        <v>0</v>
      </c>
      <c r="K12" s="63">
        <f t="shared" si="1"/>
        <v>0</v>
      </c>
      <c r="L12" s="117">
        <f t="shared" si="1"/>
        <v>4.4010278500000002</v>
      </c>
    </row>
    <row r="13" spans="1:12" s="27" customFormat="1" ht="36" x14ac:dyDescent="0.3">
      <c r="A13" s="181"/>
      <c r="B13" s="182"/>
      <c r="C13" s="174"/>
      <c r="D13" s="174"/>
      <c r="E13" s="41" t="s">
        <v>62</v>
      </c>
      <c r="F13" s="63">
        <v>4.0656800000000004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117">
        <f>F13+G13+H13+I13+J13+K13</f>
        <v>4.0656800000000004</v>
      </c>
    </row>
    <row r="14" spans="1:12" s="27" customFormat="1" ht="18" x14ac:dyDescent="0.3">
      <c r="A14" s="181"/>
      <c r="B14" s="182"/>
      <c r="C14" s="174"/>
      <c r="D14" s="174"/>
      <c r="E14" s="41" t="s">
        <v>63</v>
      </c>
      <c r="F14" s="63">
        <v>0.32528741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117">
        <f t="shared" ref="L14:L15" si="2">F14+G14+H14+I14+J14+K14</f>
        <v>0.32528741</v>
      </c>
    </row>
    <row r="15" spans="1:12" s="27" customFormat="1" ht="54" x14ac:dyDescent="0.3">
      <c r="A15" s="181"/>
      <c r="B15" s="182"/>
      <c r="C15" s="174"/>
      <c r="D15" s="174"/>
      <c r="E15" s="41" t="s">
        <v>64</v>
      </c>
      <c r="F15" s="63">
        <v>1.006044E-2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117">
        <f t="shared" si="2"/>
        <v>1.006044E-2</v>
      </c>
    </row>
    <row r="16" spans="1:12" s="27" customFormat="1" ht="40.950000000000003" customHeight="1" x14ac:dyDescent="0.3">
      <c r="A16" s="180" t="s">
        <v>167</v>
      </c>
      <c r="B16" s="180"/>
      <c r="C16" s="180"/>
      <c r="D16" s="180"/>
      <c r="E16" s="180"/>
      <c r="F16" s="65">
        <f>F17</f>
        <v>0.1</v>
      </c>
      <c r="G16" s="65">
        <f t="shared" ref="G16:L16" si="3">G17</f>
        <v>0.1</v>
      </c>
      <c r="H16" s="65">
        <f t="shared" si="3"/>
        <v>0.1</v>
      </c>
      <c r="I16" s="65">
        <f t="shared" si="3"/>
        <v>0.1</v>
      </c>
      <c r="J16" s="65">
        <f t="shared" si="3"/>
        <v>0.1</v>
      </c>
      <c r="K16" s="65">
        <f t="shared" si="3"/>
        <v>0.1</v>
      </c>
      <c r="L16" s="65">
        <f t="shared" si="3"/>
        <v>0.6</v>
      </c>
    </row>
    <row r="17" spans="1:12" s="27" customFormat="1" ht="18.75" customHeight="1" x14ac:dyDescent="0.3">
      <c r="A17" s="181" t="s">
        <v>5</v>
      </c>
      <c r="B17" s="182" t="s">
        <v>203</v>
      </c>
      <c r="C17" s="183" t="s">
        <v>168</v>
      </c>
      <c r="D17" s="183" t="s">
        <v>201</v>
      </c>
      <c r="E17" s="41" t="s">
        <v>45</v>
      </c>
      <c r="F17" s="65">
        <f>F18+F19+F20</f>
        <v>0.1</v>
      </c>
      <c r="G17" s="65">
        <f t="shared" ref="G17:L17" si="4">G18+G19+G20</f>
        <v>0.1</v>
      </c>
      <c r="H17" s="65">
        <f t="shared" si="4"/>
        <v>0.1</v>
      </c>
      <c r="I17" s="65">
        <f t="shared" si="4"/>
        <v>0.1</v>
      </c>
      <c r="J17" s="65">
        <f t="shared" si="4"/>
        <v>0.1</v>
      </c>
      <c r="K17" s="65">
        <f t="shared" si="4"/>
        <v>0.1</v>
      </c>
      <c r="L17" s="65">
        <f t="shared" si="4"/>
        <v>0.6</v>
      </c>
    </row>
    <row r="18" spans="1:12" s="27" customFormat="1" ht="36" x14ac:dyDescent="0.3">
      <c r="A18" s="181"/>
      <c r="B18" s="182"/>
      <c r="C18" s="183"/>
      <c r="D18" s="183"/>
      <c r="E18" s="41" t="s">
        <v>62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0</v>
      </c>
      <c r="L18" s="65">
        <f>F18+G18+H18+I18+J18+K18</f>
        <v>0</v>
      </c>
    </row>
    <row r="19" spans="1:12" s="27" customFormat="1" ht="18" x14ac:dyDescent="0.3">
      <c r="A19" s="181"/>
      <c r="B19" s="182"/>
      <c r="C19" s="183"/>
      <c r="D19" s="183"/>
      <c r="E19" s="41" t="s">
        <v>63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5">
        <f t="shared" ref="L19:L20" si="5">F19+G19+H19+I19+J19+K19</f>
        <v>0</v>
      </c>
    </row>
    <row r="20" spans="1:12" s="27" customFormat="1" ht="52.2" customHeight="1" x14ac:dyDescent="0.3">
      <c r="A20" s="181"/>
      <c r="B20" s="182"/>
      <c r="C20" s="183"/>
      <c r="D20" s="183"/>
      <c r="E20" s="41" t="s">
        <v>64</v>
      </c>
      <c r="F20" s="65">
        <v>0.1</v>
      </c>
      <c r="G20" s="65">
        <v>0.1</v>
      </c>
      <c r="H20" s="65">
        <v>0.1</v>
      </c>
      <c r="I20" s="65">
        <v>0.1</v>
      </c>
      <c r="J20" s="65">
        <v>0.1</v>
      </c>
      <c r="K20" s="65">
        <v>0.1</v>
      </c>
      <c r="L20" s="65">
        <f t="shared" si="5"/>
        <v>0.6</v>
      </c>
    </row>
    <row r="21" spans="1:12" s="27" customFormat="1" ht="18.75" customHeight="1" x14ac:dyDescent="0.3">
      <c r="A21" s="179" t="s">
        <v>66</v>
      </c>
      <c r="B21" s="179"/>
      <c r="C21" s="179"/>
      <c r="D21" s="179"/>
      <c r="E21" s="179"/>
      <c r="F21" s="66">
        <f>F22+F23+F24</f>
        <v>4.5010278499999998</v>
      </c>
      <c r="G21" s="66">
        <f t="shared" ref="G21:L21" si="6">G22+G23+G24</f>
        <v>0.1</v>
      </c>
      <c r="H21" s="66">
        <f t="shared" si="6"/>
        <v>0.22</v>
      </c>
      <c r="I21" s="66">
        <f t="shared" si="6"/>
        <v>0.34</v>
      </c>
      <c r="J21" s="66">
        <f t="shared" si="6"/>
        <v>0.42</v>
      </c>
      <c r="K21" s="66">
        <f t="shared" si="6"/>
        <v>0.39</v>
      </c>
      <c r="L21" s="66">
        <f t="shared" si="6"/>
        <v>5.9710278500000005</v>
      </c>
    </row>
    <row r="22" spans="1:12" s="27" customFormat="1" ht="18.75" customHeight="1" x14ac:dyDescent="0.3">
      <c r="A22" s="179" t="s">
        <v>62</v>
      </c>
      <c r="B22" s="179"/>
      <c r="C22" s="179"/>
      <c r="D22" s="179"/>
      <c r="E22" s="179"/>
      <c r="F22" s="66">
        <f>+F18+F13</f>
        <v>4.0656800000000004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f>F22+G22+H22+I22+J22+K22</f>
        <v>4.0656800000000004</v>
      </c>
    </row>
    <row r="23" spans="1:12" s="27" customFormat="1" ht="18.75" customHeight="1" x14ac:dyDescent="0.3">
      <c r="A23" s="179" t="s">
        <v>63</v>
      </c>
      <c r="B23" s="179"/>
      <c r="C23" s="179"/>
      <c r="D23" s="179"/>
      <c r="E23" s="179"/>
      <c r="F23" s="66">
        <f t="shared" ref="F23:F24" si="7">+F19+F14</f>
        <v>0.32528741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f t="shared" ref="L23:L24" si="8">F23+G23+H23+I23+J23+K23</f>
        <v>0.32528741</v>
      </c>
    </row>
    <row r="24" spans="1:12" s="27" customFormat="1" ht="18.75" customHeight="1" x14ac:dyDescent="0.3">
      <c r="A24" s="179" t="s">
        <v>64</v>
      </c>
      <c r="B24" s="179"/>
      <c r="C24" s="179"/>
      <c r="D24" s="179"/>
      <c r="E24" s="179"/>
      <c r="F24" s="66">
        <f t="shared" si="7"/>
        <v>0.11006044000000001</v>
      </c>
      <c r="G24" s="66">
        <v>0.1</v>
      </c>
      <c r="H24" s="66">
        <v>0.22</v>
      </c>
      <c r="I24" s="66">
        <v>0.34</v>
      </c>
      <c r="J24" s="66">
        <v>0.42</v>
      </c>
      <c r="K24" s="66">
        <v>0.39</v>
      </c>
      <c r="L24" s="66">
        <f t="shared" si="8"/>
        <v>1.58006044</v>
      </c>
    </row>
  </sheetData>
  <mergeCells count="28">
    <mergeCell ref="A1:J1"/>
    <mergeCell ref="A2:A3"/>
    <mergeCell ref="B2:B3"/>
    <mergeCell ref="C2:D2"/>
    <mergeCell ref="E2:J2"/>
    <mergeCell ref="A4:J4"/>
    <mergeCell ref="A6:J6"/>
    <mergeCell ref="A8:L8"/>
    <mergeCell ref="A9:A10"/>
    <mergeCell ref="B9:B10"/>
    <mergeCell ref="C9:C10"/>
    <mergeCell ref="D9:D10"/>
    <mergeCell ref="E9:E10"/>
    <mergeCell ref="F9:L9"/>
    <mergeCell ref="A11:E11"/>
    <mergeCell ref="A12:A15"/>
    <mergeCell ref="B12:B15"/>
    <mergeCell ref="C12:C15"/>
    <mergeCell ref="D12:D15"/>
    <mergeCell ref="A22:E22"/>
    <mergeCell ref="A23:E23"/>
    <mergeCell ref="A24:E24"/>
    <mergeCell ref="A21:E21"/>
    <mergeCell ref="A16:E16"/>
    <mergeCell ref="A17:A20"/>
    <mergeCell ref="B17:B20"/>
    <mergeCell ref="C17:C20"/>
    <mergeCell ref="D17:D20"/>
  </mergeCells>
  <pageMargins left="0.59055118110236227" right="0.59055118110236227" top="0.98425196850393704" bottom="0.59055118110236227" header="0.15748031496062992" footer="0.15748031496062992"/>
  <pageSetup paperSize="9" scale="4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view="pageBreakPreview" topLeftCell="A16" zoomScale="60" zoomScaleNormal="100" workbookViewId="0">
      <selection activeCell="G20" sqref="G20:L23"/>
    </sheetView>
  </sheetViews>
  <sheetFormatPr defaultRowHeight="14.4" x14ac:dyDescent="0.3"/>
  <cols>
    <col min="1" max="1" width="10.6640625" customWidth="1"/>
    <col min="2" max="2" width="68.6640625" customWidth="1"/>
    <col min="3" max="3" width="20.88671875" customWidth="1"/>
    <col min="4" max="4" width="21.109375" customWidth="1"/>
    <col min="5" max="5" width="22" customWidth="1"/>
    <col min="6" max="6" width="20.33203125" customWidth="1"/>
    <col min="7" max="12" width="18.44140625" customWidth="1"/>
  </cols>
  <sheetData>
    <row r="1" spans="1:12" ht="17.399999999999999" x14ac:dyDescent="0.3">
      <c r="A1" s="158" t="s">
        <v>217</v>
      </c>
      <c r="B1" s="159"/>
      <c r="C1" s="159"/>
      <c r="D1" s="159"/>
      <c r="E1" s="159"/>
      <c r="F1" s="159"/>
      <c r="G1" s="159"/>
      <c r="H1" s="159"/>
      <c r="I1" s="159"/>
      <c r="J1" s="160"/>
    </row>
    <row r="2" spans="1:12" ht="18" customHeight="1" x14ac:dyDescent="0.3">
      <c r="A2" s="161" t="s">
        <v>186</v>
      </c>
      <c r="B2" s="162" t="s">
        <v>14</v>
      </c>
      <c r="C2" s="163" t="s">
        <v>15</v>
      </c>
      <c r="D2" s="164"/>
      <c r="E2" s="163" t="s">
        <v>33</v>
      </c>
      <c r="F2" s="165"/>
      <c r="G2" s="165"/>
      <c r="H2" s="165"/>
      <c r="I2" s="165"/>
      <c r="J2" s="164"/>
    </row>
    <row r="3" spans="1:12" ht="18" x14ac:dyDescent="0.3">
      <c r="A3" s="161"/>
      <c r="B3" s="162"/>
      <c r="C3" s="4" t="s">
        <v>50</v>
      </c>
      <c r="D3" s="3" t="s">
        <v>51</v>
      </c>
      <c r="E3" s="3" t="s">
        <v>52</v>
      </c>
      <c r="F3" s="3" t="s">
        <v>53</v>
      </c>
      <c r="G3" s="4" t="s">
        <v>54</v>
      </c>
      <c r="H3" s="4" t="s">
        <v>55</v>
      </c>
      <c r="I3" s="4" t="s">
        <v>56</v>
      </c>
      <c r="J3" s="4" t="s">
        <v>57</v>
      </c>
    </row>
    <row r="4" spans="1:12" ht="18" x14ac:dyDescent="0.3">
      <c r="A4" s="166" t="s">
        <v>110</v>
      </c>
      <c r="B4" s="167"/>
      <c r="C4" s="167"/>
      <c r="D4" s="167"/>
      <c r="E4" s="167"/>
      <c r="F4" s="167"/>
      <c r="G4" s="167"/>
      <c r="H4" s="167"/>
      <c r="I4" s="167"/>
      <c r="J4" s="206"/>
    </row>
    <row r="5" spans="1:12" s="77" customFormat="1" ht="18" x14ac:dyDescent="0.3">
      <c r="A5" s="78" t="s">
        <v>16</v>
      </c>
      <c r="B5" s="79" t="s">
        <v>236</v>
      </c>
      <c r="C5" s="83">
        <v>0</v>
      </c>
      <c r="D5" s="84" t="s">
        <v>112</v>
      </c>
      <c r="E5" s="83">
        <v>0</v>
      </c>
      <c r="F5" s="83">
        <v>0</v>
      </c>
      <c r="G5" s="83">
        <v>0</v>
      </c>
      <c r="H5" s="83">
        <v>0</v>
      </c>
      <c r="I5" s="83">
        <v>0</v>
      </c>
      <c r="J5" s="83">
        <v>1</v>
      </c>
    </row>
    <row r="6" spans="1:12" s="77" customFormat="1" ht="90" x14ac:dyDescent="0.3">
      <c r="A6" s="78" t="s">
        <v>12</v>
      </c>
      <c r="B6" s="82" t="s">
        <v>111</v>
      </c>
      <c r="C6" s="83">
        <v>28</v>
      </c>
      <c r="D6" s="84" t="s">
        <v>112</v>
      </c>
      <c r="E6" s="83">
        <v>2</v>
      </c>
      <c r="F6" s="83">
        <v>45</v>
      </c>
      <c r="G6" s="83">
        <v>87</v>
      </c>
      <c r="H6" s="83">
        <v>131</v>
      </c>
      <c r="I6" s="83">
        <v>172</v>
      </c>
      <c r="J6" s="83">
        <v>212</v>
      </c>
    </row>
    <row r="7" spans="1:12" s="77" customFormat="1" ht="36" x14ac:dyDescent="0.3">
      <c r="A7" s="78" t="s">
        <v>7</v>
      </c>
      <c r="B7" s="82" t="s">
        <v>237</v>
      </c>
      <c r="C7" s="83">
        <v>0</v>
      </c>
      <c r="D7" s="84" t="s">
        <v>112</v>
      </c>
      <c r="E7" s="83">
        <v>2</v>
      </c>
      <c r="F7" s="83">
        <v>5</v>
      </c>
      <c r="G7" s="83">
        <v>10</v>
      </c>
      <c r="H7" s="83">
        <v>15</v>
      </c>
      <c r="I7" s="83">
        <v>20</v>
      </c>
      <c r="J7" s="83">
        <v>30</v>
      </c>
    </row>
    <row r="8" spans="1:12" s="77" customFormat="1" ht="90" x14ac:dyDescent="0.3">
      <c r="A8" s="78" t="s">
        <v>8</v>
      </c>
      <c r="B8" s="82" t="s">
        <v>238</v>
      </c>
      <c r="C8" s="83">
        <v>3</v>
      </c>
      <c r="D8" s="84" t="s">
        <v>107</v>
      </c>
      <c r="E8" s="83">
        <v>9</v>
      </c>
      <c r="F8" s="83">
        <v>12</v>
      </c>
      <c r="G8" s="83">
        <v>15</v>
      </c>
      <c r="H8" s="83">
        <v>20</v>
      </c>
      <c r="I8" s="83">
        <v>25</v>
      </c>
      <c r="J8" s="83">
        <v>30</v>
      </c>
    </row>
    <row r="9" spans="1:12" ht="18" customHeight="1" x14ac:dyDescent="0.3">
      <c r="A9" s="166" t="s">
        <v>113</v>
      </c>
      <c r="B9" s="167"/>
      <c r="C9" s="167"/>
      <c r="D9" s="167"/>
      <c r="E9" s="167"/>
      <c r="F9" s="167"/>
      <c r="G9" s="167"/>
      <c r="H9" s="167"/>
      <c r="I9" s="167"/>
      <c r="J9" s="206"/>
    </row>
    <row r="10" spans="1:12" ht="36" x14ac:dyDescent="0.3">
      <c r="A10" s="1" t="s">
        <v>9</v>
      </c>
      <c r="B10" s="2" t="s">
        <v>114</v>
      </c>
      <c r="C10" s="32">
        <v>0</v>
      </c>
      <c r="D10" s="33" t="s">
        <v>106</v>
      </c>
      <c r="E10" s="26">
        <v>0</v>
      </c>
      <c r="F10" s="26">
        <v>0.85509999999999997</v>
      </c>
      <c r="G10" s="26">
        <v>1.048</v>
      </c>
      <c r="H10" s="26">
        <v>0</v>
      </c>
      <c r="I10" s="26">
        <v>0</v>
      </c>
      <c r="J10" s="26">
        <v>0</v>
      </c>
    </row>
    <row r="11" spans="1:12" ht="36" x14ac:dyDescent="0.3">
      <c r="A11" s="1" t="s">
        <v>13</v>
      </c>
      <c r="B11" s="5" t="s">
        <v>115</v>
      </c>
      <c r="C11" s="32">
        <v>0</v>
      </c>
      <c r="D11" s="33" t="s">
        <v>106</v>
      </c>
      <c r="E11" s="26">
        <v>0</v>
      </c>
      <c r="F11" s="26">
        <v>7.0000000000000007E-2</v>
      </c>
      <c r="G11" s="26">
        <v>8.1000000000000003E-2</v>
      </c>
      <c r="H11" s="26">
        <v>0</v>
      </c>
      <c r="I11" s="26">
        <v>0</v>
      </c>
      <c r="J11" s="26">
        <v>0</v>
      </c>
    </row>
    <row r="12" spans="1:12" s="27" customFormat="1" ht="18" x14ac:dyDescent="0.3">
      <c r="A12" s="67"/>
      <c r="B12" s="44"/>
      <c r="C12" s="68"/>
      <c r="D12" s="69"/>
      <c r="E12" s="70"/>
      <c r="F12" s="70"/>
      <c r="G12" s="70"/>
      <c r="H12" s="70"/>
      <c r="I12" s="70"/>
      <c r="J12" s="70"/>
    </row>
    <row r="13" spans="1:12" ht="17.399999999999999" x14ac:dyDescent="0.3">
      <c r="A13" s="171" t="s">
        <v>47</v>
      </c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1"/>
    </row>
    <row r="14" spans="1:12" ht="18" customHeight="1" x14ac:dyDescent="0.3">
      <c r="A14" s="161" t="s">
        <v>199</v>
      </c>
      <c r="B14" s="162" t="s">
        <v>65</v>
      </c>
      <c r="C14" s="155" t="s">
        <v>44</v>
      </c>
      <c r="D14" s="162" t="s">
        <v>43</v>
      </c>
      <c r="E14" s="155" t="s">
        <v>61</v>
      </c>
      <c r="F14" s="207" t="s">
        <v>46</v>
      </c>
      <c r="G14" s="208"/>
      <c r="H14" s="208"/>
      <c r="I14" s="208"/>
      <c r="J14" s="208"/>
      <c r="K14" s="208"/>
      <c r="L14" s="209"/>
    </row>
    <row r="15" spans="1:12" ht="19.5" customHeight="1" x14ac:dyDescent="0.3">
      <c r="A15" s="212"/>
      <c r="B15" s="211"/>
      <c r="C15" s="210"/>
      <c r="D15" s="211"/>
      <c r="E15" s="210"/>
      <c r="F15" s="80" t="s">
        <v>52</v>
      </c>
      <c r="G15" s="40" t="s">
        <v>53</v>
      </c>
      <c r="H15" s="39" t="s">
        <v>54</v>
      </c>
      <c r="I15" s="39" t="s">
        <v>55</v>
      </c>
      <c r="J15" s="39" t="s">
        <v>56</v>
      </c>
      <c r="K15" s="39" t="s">
        <v>57</v>
      </c>
      <c r="L15" s="39" t="s">
        <v>45</v>
      </c>
    </row>
    <row r="16" spans="1:12" s="77" customFormat="1" ht="21.6" customHeight="1" x14ac:dyDescent="0.3">
      <c r="A16" s="213" t="s">
        <v>246</v>
      </c>
      <c r="B16" s="214"/>
      <c r="C16" s="214"/>
      <c r="D16" s="214"/>
      <c r="E16" s="215"/>
      <c r="F16" s="86"/>
      <c r="G16" s="87"/>
      <c r="H16" s="87"/>
      <c r="I16" s="87"/>
      <c r="J16" s="87"/>
      <c r="K16" s="87"/>
      <c r="L16" s="87"/>
    </row>
    <row r="17" spans="1:12" s="77" customFormat="1" ht="54.75" customHeight="1" x14ac:dyDescent="0.3">
      <c r="A17" s="224" t="s">
        <v>245</v>
      </c>
      <c r="B17" s="225"/>
      <c r="C17" s="225"/>
      <c r="D17" s="225"/>
      <c r="E17" s="226"/>
      <c r="F17" s="87"/>
      <c r="G17" s="87"/>
      <c r="H17" s="87"/>
      <c r="I17" s="87"/>
      <c r="J17" s="87"/>
      <c r="K17" s="87"/>
      <c r="L17" s="129"/>
    </row>
    <row r="18" spans="1:12" s="77" customFormat="1" ht="21.6" customHeight="1" x14ac:dyDescent="0.3">
      <c r="A18" s="227" t="s">
        <v>244</v>
      </c>
      <c r="B18" s="228"/>
      <c r="C18" s="228"/>
      <c r="D18" s="228"/>
      <c r="E18" s="229"/>
      <c r="F18" s="87"/>
      <c r="G18" s="87"/>
      <c r="H18" s="87"/>
      <c r="I18" s="87"/>
      <c r="J18" s="87"/>
      <c r="K18" s="87"/>
      <c r="L18" s="129"/>
    </row>
    <row r="19" spans="1:12" s="77" customFormat="1" ht="51.75" customHeight="1" x14ac:dyDescent="0.3">
      <c r="A19" s="219" t="s">
        <v>247</v>
      </c>
      <c r="B19" s="220"/>
      <c r="C19" s="220"/>
      <c r="D19" s="220"/>
      <c r="E19" s="221"/>
      <c r="F19" s="86"/>
      <c r="G19" s="86"/>
      <c r="H19" s="86"/>
      <c r="I19" s="86"/>
      <c r="J19" s="86"/>
      <c r="K19" s="86"/>
      <c r="L19" s="87"/>
    </row>
    <row r="20" spans="1:12" s="77" customFormat="1" ht="19.2" customHeight="1" x14ac:dyDescent="0.3">
      <c r="A20" s="217" t="s">
        <v>10</v>
      </c>
      <c r="B20" s="216" t="s">
        <v>240</v>
      </c>
      <c r="C20" s="203" t="s">
        <v>161</v>
      </c>
      <c r="D20" s="203" t="s">
        <v>235</v>
      </c>
      <c r="E20" s="81" t="s">
        <v>45</v>
      </c>
      <c r="F20" s="85">
        <v>0</v>
      </c>
      <c r="G20" s="132">
        <f>SUM(G21:G23)</f>
        <v>17.224537590000001</v>
      </c>
      <c r="H20" s="132">
        <f>SUM(H21:H23)</f>
        <v>17.224537590000001</v>
      </c>
      <c r="I20" s="132">
        <f>SUM(I21:I23)</f>
        <v>17.224537590000001</v>
      </c>
      <c r="J20" s="132">
        <f>SUM(J21:J23)</f>
        <v>17.224537590000001</v>
      </c>
      <c r="K20" s="132">
        <f>SUM(K21:K23)</f>
        <v>17.224537590000001</v>
      </c>
      <c r="L20" s="133">
        <f t="shared" ref="L20:L31" si="0">SUM(F20:K20)</f>
        <v>86.12268795</v>
      </c>
    </row>
    <row r="21" spans="1:12" s="77" customFormat="1" ht="34.950000000000003" customHeight="1" x14ac:dyDescent="0.3">
      <c r="A21" s="217"/>
      <c r="B21" s="216"/>
      <c r="C21" s="204"/>
      <c r="D21" s="204"/>
      <c r="E21" s="81" t="s">
        <v>62</v>
      </c>
      <c r="F21" s="85">
        <v>0</v>
      </c>
      <c r="G21" s="132">
        <v>13.71021522</v>
      </c>
      <c r="H21" s="132">
        <v>13.71021522</v>
      </c>
      <c r="I21" s="132">
        <v>13.71021522</v>
      </c>
      <c r="J21" s="132">
        <v>13.71021522</v>
      </c>
      <c r="K21" s="132">
        <v>13.71021522</v>
      </c>
      <c r="L21" s="133">
        <f t="shared" si="0"/>
        <v>68.551076100000003</v>
      </c>
    </row>
    <row r="22" spans="1:12" s="77" customFormat="1" ht="18.600000000000001" customHeight="1" x14ac:dyDescent="0.3">
      <c r="A22" s="217"/>
      <c r="B22" s="216"/>
      <c r="C22" s="204"/>
      <c r="D22" s="204"/>
      <c r="E22" s="81" t="s">
        <v>63</v>
      </c>
      <c r="F22" s="85">
        <v>0</v>
      </c>
      <c r="G22" s="132">
        <v>2.80811637</v>
      </c>
      <c r="H22" s="132">
        <v>2.80811637</v>
      </c>
      <c r="I22" s="132">
        <v>2.80811637</v>
      </c>
      <c r="J22" s="132">
        <v>2.80811637</v>
      </c>
      <c r="K22" s="132">
        <v>2.80811637</v>
      </c>
      <c r="L22" s="133">
        <f t="shared" si="0"/>
        <v>14.040581850000001</v>
      </c>
    </row>
    <row r="23" spans="1:12" s="77" customFormat="1" ht="51" customHeight="1" x14ac:dyDescent="0.3">
      <c r="A23" s="217"/>
      <c r="B23" s="216"/>
      <c r="C23" s="205"/>
      <c r="D23" s="205"/>
      <c r="E23" s="81" t="s">
        <v>64</v>
      </c>
      <c r="F23" s="85">
        <v>0</v>
      </c>
      <c r="G23" s="132">
        <v>0.706206</v>
      </c>
      <c r="H23" s="132">
        <v>0.706206</v>
      </c>
      <c r="I23" s="132">
        <v>0.706206</v>
      </c>
      <c r="J23" s="132">
        <v>0.706206</v>
      </c>
      <c r="K23" s="132">
        <v>0.706206</v>
      </c>
      <c r="L23" s="133">
        <f t="shared" si="0"/>
        <v>3.5310299999999999</v>
      </c>
    </row>
    <row r="24" spans="1:12" s="77" customFormat="1" ht="22.2" customHeight="1" x14ac:dyDescent="0.3">
      <c r="A24" s="218" t="s">
        <v>11</v>
      </c>
      <c r="B24" s="216" t="s">
        <v>241</v>
      </c>
      <c r="C24" s="203" t="s">
        <v>161</v>
      </c>
      <c r="D24" s="203" t="s">
        <v>235</v>
      </c>
      <c r="E24" s="81" t="s">
        <v>45</v>
      </c>
      <c r="F24" s="132">
        <f t="shared" ref="F24:K24" si="1">SUM(F25:F27)</f>
        <v>30.432400920000003</v>
      </c>
      <c r="G24" s="132">
        <f t="shared" si="1"/>
        <v>6.6559512199999995</v>
      </c>
      <c r="H24" s="132">
        <f t="shared" si="1"/>
        <v>6.6559512199999995</v>
      </c>
      <c r="I24" s="132">
        <f t="shared" si="1"/>
        <v>6.6559512199999995</v>
      </c>
      <c r="J24" s="132">
        <f t="shared" si="1"/>
        <v>6.6559512199999995</v>
      </c>
      <c r="K24" s="132">
        <f t="shared" si="1"/>
        <v>6.6559512199999995</v>
      </c>
      <c r="L24" s="133">
        <f t="shared" si="0"/>
        <v>63.712157019999999</v>
      </c>
    </row>
    <row r="25" spans="1:12" s="77" customFormat="1" ht="40.950000000000003" customHeight="1" x14ac:dyDescent="0.3">
      <c r="A25" s="222"/>
      <c r="B25" s="216"/>
      <c r="C25" s="204"/>
      <c r="D25" s="204"/>
      <c r="E25" s="81" t="s">
        <v>62</v>
      </c>
      <c r="F25" s="132">
        <v>29.674634130000001</v>
      </c>
      <c r="G25" s="132">
        <v>5.2979374899999998</v>
      </c>
      <c r="H25" s="132">
        <v>5.2979374899999998</v>
      </c>
      <c r="I25" s="132">
        <v>5.2979374899999998</v>
      </c>
      <c r="J25" s="132">
        <v>5.2979374899999998</v>
      </c>
      <c r="K25" s="132">
        <v>5.2979374899999998</v>
      </c>
      <c r="L25" s="133">
        <f t="shared" si="0"/>
        <v>56.164321580000014</v>
      </c>
    </row>
    <row r="26" spans="1:12" s="77" customFormat="1" ht="19.95" customHeight="1" x14ac:dyDescent="0.3">
      <c r="A26" s="222"/>
      <c r="B26" s="216"/>
      <c r="C26" s="204"/>
      <c r="D26" s="204"/>
      <c r="E26" s="81" t="s">
        <v>63</v>
      </c>
      <c r="F26" s="132">
        <v>0.60560477999999995</v>
      </c>
      <c r="G26" s="132">
        <v>1.0851197299999999</v>
      </c>
      <c r="H26" s="132">
        <v>1.0851197299999999</v>
      </c>
      <c r="I26" s="132">
        <v>1.0851197299999999</v>
      </c>
      <c r="J26" s="132">
        <v>1.0851197299999999</v>
      </c>
      <c r="K26" s="132">
        <v>1.0851197299999999</v>
      </c>
      <c r="L26" s="133">
        <f t="shared" si="0"/>
        <v>6.0312034299999988</v>
      </c>
    </row>
    <row r="27" spans="1:12" s="77" customFormat="1" ht="49.95" customHeight="1" x14ac:dyDescent="0.3">
      <c r="A27" s="223"/>
      <c r="B27" s="216"/>
      <c r="C27" s="205"/>
      <c r="D27" s="205"/>
      <c r="E27" s="81" t="s">
        <v>64</v>
      </c>
      <c r="F27" s="132">
        <v>0.15216200999999999</v>
      </c>
      <c r="G27" s="132">
        <v>0.27289400000000003</v>
      </c>
      <c r="H27" s="132">
        <v>0.27289400000000003</v>
      </c>
      <c r="I27" s="132">
        <v>0.27289400000000003</v>
      </c>
      <c r="J27" s="132">
        <v>0.27289400000000003</v>
      </c>
      <c r="K27" s="132">
        <v>0.27289400000000003</v>
      </c>
      <c r="L27" s="133">
        <f t="shared" si="0"/>
        <v>1.5166320099999999</v>
      </c>
    </row>
    <row r="28" spans="1:12" s="77" customFormat="1" ht="21" customHeight="1" x14ac:dyDescent="0.3">
      <c r="A28" s="217" t="s">
        <v>185</v>
      </c>
      <c r="B28" s="216" t="s">
        <v>242</v>
      </c>
      <c r="C28" s="154" t="s">
        <v>161</v>
      </c>
      <c r="D28" s="154" t="s">
        <v>235</v>
      </c>
      <c r="E28" s="81" t="s">
        <v>45</v>
      </c>
      <c r="F28" s="132">
        <f t="shared" ref="F28:K28" si="2">SUM(F29:F31)</f>
        <v>3.6436166000000001</v>
      </c>
      <c r="G28" s="132">
        <f t="shared" si="2"/>
        <v>3.4200825900000003</v>
      </c>
      <c r="H28" s="132">
        <f t="shared" si="2"/>
        <v>3.4200825900000003</v>
      </c>
      <c r="I28" s="132">
        <f t="shared" si="2"/>
        <v>3.4200825900000003</v>
      </c>
      <c r="J28" s="132">
        <f t="shared" si="2"/>
        <v>3.4200825900000003</v>
      </c>
      <c r="K28" s="132">
        <f t="shared" si="2"/>
        <v>3.4200825900000003</v>
      </c>
      <c r="L28" s="133">
        <f t="shared" si="0"/>
        <v>20.74402955</v>
      </c>
    </row>
    <row r="29" spans="1:12" s="77" customFormat="1" ht="36.6" customHeight="1" x14ac:dyDescent="0.3">
      <c r="A29" s="217"/>
      <c r="B29" s="216"/>
      <c r="C29" s="154"/>
      <c r="D29" s="154"/>
      <c r="E29" s="81" t="s">
        <v>62</v>
      </c>
      <c r="F29" s="132">
        <v>3.5528905499999999</v>
      </c>
      <c r="G29" s="132">
        <v>2.72229834</v>
      </c>
      <c r="H29" s="132">
        <v>2.72229834</v>
      </c>
      <c r="I29" s="132">
        <v>2.72229834</v>
      </c>
      <c r="J29" s="132">
        <v>2.72229834</v>
      </c>
      <c r="K29" s="132">
        <v>2.72229834</v>
      </c>
      <c r="L29" s="133">
        <f t="shared" si="0"/>
        <v>17.164382250000003</v>
      </c>
    </row>
    <row r="30" spans="1:12" s="77" customFormat="1" ht="24.6" customHeight="1" x14ac:dyDescent="0.3">
      <c r="A30" s="217"/>
      <c r="B30" s="216"/>
      <c r="C30" s="154"/>
      <c r="D30" s="154"/>
      <c r="E30" s="81" t="s">
        <v>63</v>
      </c>
      <c r="F30" s="132">
        <v>7.2507970000000005E-2</v>
      </c>
      <c r="G30" s="132">
        <v>0.55758425</v>
      </c>
      <c r="H30" s="132">
        <v>0.55758425</v>
      </c>
      <c r="I30" s="132">
        <v>0.55758425</v>
      </c>
      <c r="J30" s="132">
        <v>0.55758425</v>
      </c>
      <c r="K30" s="132">
        <v>0.55758425</v>
      </c>
      <c r="L30" s="133">
        <f t="shared" si="0"/>
        <v>2.8604292200000003</v>
      </c>
    </row>
    <row r="31" spans="1:12" s="77" customFormat="1" ht="75" customHeight="1" x14ac:dyDescent="0.3">
      <c r="A31" s="218"/>
      <c r="B31" s="216"/>
      <c r="C31" s="154"/>
      <c r="D31" s="154"/>
      <c r="E31" s="126" t="s">
        <v>64</v>
      </c>
      <c r="F31" s="132">
        <v>1.8218080000000001E-2</v>
      </c>
      <c r="G31" s="132">
        <v>0.14019999999999999</v>
      </c>
      <c r="H31" s="132">
        <v>0.14019999999999999</v>
      </c>
      <c r="I31" s="132">
        <v>0.14019999999999999</v>
      </c>
      <c r="J31" s="132">
        <v>0.14019999999999999</v>
      </c>
      <c r="K31" s="132">
        <v>0.14019999999999999</v>
      </c>
      <c r="L31" s="134">
        <f t="shared" si="0"/>
        <v>0.71921807999999998</v>
      </c>
    </row>
    <row r="32" spans="1:12" s="77" customFormat="1" ht="32.25" customHeight="1" x14ac:dyDescent="0.3">
      <c r="A32" s="130"/>
      <c r="B32" s="127"/>
      <c r="C32" s="124"/>
      <c r="D32" s="124"/>
      <c r="E32" s="131" t="s">
        <v>273</v>
      </c>
      <c r="F32" s="134">
        <f>F20+F24+F28</f>
        <v>34.076017520000001</v>
      </c>
      <c r="G32" s="87">
        <f t="shared" ref="G32:L32" si="3">G20+G24+G28</f>
        <v>27.300571399999999</v>
      </c>
      <c r="H32" s="87">
        <f t="shared" si="3"/>
        <v>27.300571399999999</v>
      </c>
      <c r="I32" s="87">
        <f t="shared" si="3"/>
        <v>27.300571399999999</v>
      </c>
      <c r="J32" s="87">
        <f t="shared" si="3"/>
        <v>27.300571399999999</v>
      </c>
      <c r="K32" s="87">
        <f t="shared" si="3"/>
        <v>27.300571399999999</v>
      </c>
      <c r="L32" s="134">
        <f t="shared" si="3"/>
        <v>170.57887452</v>
      </c>
    </row>
    <row r="33" spans="1:12" s="77" customFormat="1" ht="37.5" customHeight="1" x14ac:dyDescent="0.3">
      <c r="A33" s="130"/>
      <c r="B33" s="127"/>
      <c r="C33" s="124"/>
      <c r="D33" s="124"/>
      <c r="E33" s="114" t="s">
        <v>62</v>
      </c>
      <c r="F33" s="134">
        <f>F21+F25+F29</f>
        <v>33.227524680000002</v>
      </c>
      <c r="G33" s="87">
        <f t="shared" ref="G33:L33" si="4">G21+G25+G29</f>
        <v>21.730451049999999</v>
      </c>
      <c r="H33" s="87">
        <f t="shared" si="4"/>
        <v>21.730451049999999</v>
      </c>
      <c r="I33" s="87">
        <f t="shared" si="4"/>
        <v>21.730451049999999</v>
      </c>
      <c r="J33" s="87">
        <f t="shared" si="4"/>
        <v>21.730451049999999</v>
      </c>
      <c r="K33" s="87">
        <f t="shared" si="4"/>
        <v>21.730451049999999</v>
      </c>
      <c r="L33" s="134">
        <f t="shared" si="4"/>
        <v>141.87977993000004</v>
      </c>
    </row>
    <row r="34" spans="1:12" s="77" customFormat="1" ht="30" customHeight="1" x14ac:dyDescent="0.3">
      <c r="A34" s="130"/>
      <c r="B34" s="127"/>
      <c r="C34" s="124"/>
      <c r="D34" s="124"/>
      <c r="E34" s="114" t="s">
        <v>63</v>
      </c>
      <c r="F34" s="134">
        <f t="shared" ref="F34:L35" si="5">F22+F26+F30</f>
        <v>0.67811274999999993</v>
      </c>
      <c r="G34" s="87">
        <f t="shared" si="5"/>
        <v>4.4508203499999999</v>
      </c>
      <c r="H34" s="87">
        <f t="shared" si="5"/>
        <v>4.4508203499999999</v>
      </c>
      <c r="I34" s="87">
        <f t="shared" si="5"/>
        <v>4.4508203499999999</v>
      </c>
      <c r="J34" s="87">
        <f t="shared" si="5"/>
        <v>4.4508203499999999</v>
      </c>
      <c r="K34" s="87">
        <f t="shared" si="5"/>
        <v>4.4508203499999999</v>
      </c>
      <c r="L34" s="134">
        <f t="shared" si="5"/>
        <v>22.932214500000001</v>
      </c>
    </row>
    <row r="35" spans="1:12" s="77" customFormat="1" ht="60" customHeight="1" x14ac:dyDescent="0.3">
      <c r="A35" s="125"/>
      <c r="B35" s="135"/>
      <c r="C35" s="124"/>
      <c r="D35" s="124"/>
      <c r="E35" s="114" t="s">
        <v>64</v>
      </c>
      <c r="F35" s="134">
        <f t="shared" si="5"/>
        <v>0.17038008999999998</v>
      </c>
      <c r="G35" s="87">
        <f t="shared" si="5"/>
        <v>1.1193</v>
      </c>
      <c r="H35" s="87">
        <f t="shared" si="5"/>
        <v>1.1193</v>
      </c>
      <c r="I35" s="87">
        <f t="shared" si="5"/>
        <v>1.1193</v>
      </c>
      <c r="J35" s="87">
        <f t="shared" si="5"/>
        <v>1.1193</v>
      </c>
      <c r="K35" s="87">
        <f t="shared" si="5"/>
        <v>1.1193</v>
      </c>
      <c r="L35" s="134">
        <f t="shared" si="5"/>
        <v>5.7668800899999999</v>
      </c>
    </row>
    <row r="36" spans="1:12" s="27" customFormat="1" ht="38.4" customHeight="1" x14ac:dyDescent="0.3">
      <c r="A36" s="191" t="s">
        <v>248</v>
      </c>
      <c r="B36" s="192"/>
      <c r="C36" s="192"/>
      <c r="D36" s="192"/>
      <c r="E36" s="193"/>
      <c r="F36" s="88">
        <f>F38</f>
        <v>0</v>
      </c>
      <c r="G36" s="88">
        <f t="shared" ref="G36:L36" si="6">G38</f>
        <v>51.7</v>
      </c>
      <c r="H36" s="88">
        <f t="shared" si="6"/>
        <v>63.499999999999993</v>
      </c>
      <c r="I36" s="88">
        <f t="shared" si="6"/>
        <v>0.8</v>
      </c>
      <c r="J36" s="88">
        <f t="shared" si="6"/>
        <v>0</v>
      </c>
      <c r="K36" s="88">
        <f t="shared" si="6"/>
        <v>0</v>
      </c>
      <c r="L36" s="88">
        <f t="shared" si="6"/>
        <v>115.99999999999999</v>
      </c>
    </row>
    <row r="37" spans="1:12" s="77" customFormat="1" ht="38.4" customHeight="1" x14ac:dyDescent="0.3">
      <c r="A37" s="191" t="s">
        <v>249</v>
      </c>
      <c r="B37" s="192"/>
      <c r="C37" s="192"/>
      <c r="D37" s="192"/>
      <c r="E37" s="193"/>
      <c r="F37" s="88"/>
      <c r="G37" s="88"/>
      <c r="H37" s="88"/>
      <c r="I37" s="88"/>
      <c r="J37" s="88"/>
      <c r="K37" s="88"/>
      <c r="L37" s="88"/>
    </row>
    <row r="38" spans="1:12" s="27" customFormat="1" ht="18.75" customHeight="1" x14ac:dyDescent="0.3">
      <c r="A38" s="194" t="s">
        <v>145</v>
      </c>
      <c r="B38" s="197" t="s">
        <v>205</v>
      </c>
      <c r="C38" s="200" t="s">
        <v>232</v>
      </c>
      <c r="D38" s="203" t="s">
        <v>204</v>
      </c>
      <c r="E38" s="75" t="s">
        <v>45</v>
      </c>
      <c r="F38" s="46">
        <f>F39+F41+F40</f>
        <v>0</v>
      </c>
      <c r="G38" s="46">
        <f t="shared" ref="G38:K38" si="7">G39+G41+G40</f>
        <v>51.7</v>
      </c>
      <c r="H38" s="46">
        <f t="shared" si="7"/>
        <v>63.499999999999993</v>
      </c>
      <c r="I38" s="46">
        <f t="shared" si="7"/>
        <v>0.8</v>
      </c>
      <c r="J38" s="46">
        <f t="shared" si="7"/>
        <v>0</v>
      </c>
      <c r="K38" s="46">
        <f t="shared" si="7"/>
        <v>0</v>
      </c>
      <c r="L38" s="46">
        <f>F38+G38+H38+I38+J38+K38</f>
        <v>115.99999999999999</v>
      </c>
    </row>
    <row r="39" spans="1:12" s="27" customFormat="1" ht="36" x14ac:dyDescent="0.3">
      <c r="A39" s="195"/>
      <c r="B39" s="198"/>
      <c r="C39" s="201"/>
      <c r="D39" s="204"/>
      <c r="E39" s="75" t="s">
        <v>62</v>
      </c>
      <c r="F39" s="46">
        <v>0</v>
      </c>
      <c r="G39" s="46">
        <v>38.5</v>
      </c>
      <c r="H39" s="46">
        <v>46.3</v>
      </c>
      <c r="I39" s="46">
        <f t="shared" ref="I39" si="8">$F$39</f>
        <v>0</v>
      </c>
      <c r="J39" s="46">
        <f t="shared" ref="J39" si="9">$F$39</f>
        <v>0</v>
      </c>
      <c r="K39" s="46">
        <f t="shared" ref="K39" si="10">$F$39</f>
        <v>0</v>
      </c>
      <c r="L39" s="46">
        <f>F39+G39+H39+I39+J39+K39</f>
        <v>84.8</v>
      </c>
    </row>
    <row r="40" spans="1:12" s="27" customFormat="1" ht="18" x14ac:dyDescent="0.3">
      <c r="A40" s="195"/>
      <c r="B40" s="198"/>
      <c r="C40" s="201"/>
      <c r="D40" s="204"/>
      <c r="E40" s="75" t="s">
        <v>63</v>
      </c>
      <c r="F40" s="46">
        <v>0</v>
      </c>
      <c r="G40" s="46">
        <v>9.5</v>
      </c>
      <c r="H40" s="46">
        <v>12.4</v>
      </c>
      <c r="I40" s="46">
        <v>0</v>
      </c>
      <c r="J40" s="46">
        <v>0</v>
      </c>
      <c r="K40" s="46">
        <v>0</v>
      </c>
      <c r="L40" s="46">
        <f>F40+G40+H40+I40+J40+K40</f>
        <v>21.9</v>
      </c>
    </row>
    <row r="41" spans="1:12" s="27" customFormat="1" ht="54" x14ac:dyDescent="0.3">
      <c r="A41" s="196"/>
      <c r="B41" s="199"/>
      <c r="C41" s="202"/>
      <c r="D41" s="205"/>
      <c r="E41" s="75" t="s">
        <v>64</v>
      </c>
      <c r="F41" s="46">
        <v>0</v>
      </c>
      <c r="G41" s="46">
        <v>3.7</v>
      </c>
      <c r="H41" s="46">
        <v>4.8</v>
      </c>
      <c r="I41" s="46">
        <v>0.8</v>
      </c>
      <c r="J41" s="46">
        <v>0</v>
      </c>
      <c r="K41" s="46">
        <v>0</v>
      </c>
      <c r="L41" s="46">
        <f>F41+G41+H41+I41+J41+K41</f>
        <v>9.3000000000000007</v>
      </c>
    </row>
    <row r="42" spans="1:12" ht="18.75" customHeight="1" x14ac:dyDescent="0.3">
      <c r="A42" s="188" t="s">
        <v>66</v>
      </c>
      <c r="B42" s="189"/>
      <c r="C42" s="189"/>
      <c r="D42" s="189"/>
      <c r="E42" s="190"/>
      <c r="F42" s="43">
        <f>F43+F44+F45</f>
        <v>0</v>
      </c>
      <c r="G42" s="43">
        <f t="shared" ref="G42:L42" si="11">G43+G44+G45</f>
        <v>134.33475281</v>
      </c>
      <c r="H42" s="43">
        <f t="shared" si="11"/>
        <v>157.93475280999999</v>
      </c>
      <c r="I42" s="43">
        <f t="shared" si="11"/>
        <v>32.534752810000001</v>
      </c>
      <c r="J42" s="43">
        <f t="shared" si="11"/>
        <v>30.934752809999999</v>
      </c>
      <c r="K42" s="43">
        <f t="shared" si="11"/>
        <v>30.934752809999999</v>
      </c>
      <c r="L42" s="43">
        <f t="shared" si="11"/>
        <v>386.67376404999999</v>
      </c>
    </row>
    <row r="43" spans="1:12" ht="18.75" customHeight="1" x14ac:dyDescent="0.3">
      <c r="A43" s="188" t="s">
        <v>62</v>
      </c>
      <c r="B43" s="189"/>
      <c r="C43" s="189"/>
      <c r="D43" s="189"/>
      <c r="E43" s="190"/>
      <c r="F43" s="43">
        <f>F36+F19+F16</f>
        <v>0</v>
      </c>
      <c r="G43" s="43">
        <f t="shared" ref="G43:L43" si="12">G36+G19+G16</f>
        <v>51.7</v>
      </c>
      <c r="H43" s="43">
        <f t="shared" si="12"/>
        <v>63.499999999999993</v>
      </c>
      <c r="I43" s="43">
        <f t="shared" si="12"/>
        <v>0.8</v>
      </c>
      <c r="J43" s="43">
        <f t="shared" si="12"/>
        <v>0</v>
      </c>
      <c r="K43" s="43">
        <f t="shared" si="12"/>
        <v>0</v>
      </c>
      <c r="L43" s="43">
        <f t="shared" si="12"/>
        <v>115.99999999999999</v>
      </c>
    </row>
    <row r="44" spans="1:12" ht="18.75" customHeight="1" x14ac:dyDescent="0.3">
      <c r="A44" s="188" t="s">
        <v>63</v>
      </c>
      <c r="B44" s="189"/>
      <c r="C44" s="189"/>
      <c r="D44" s="189"/>
      <c r="E44" s="190"/>
      <c r="F44" s="43">
        <f t="shared" ref="F44:L45" si="13">F37+F20+F17</f>
        <v>0</v>
      </c>
      <c r="G44" s="43">
        <f t="shared" si="13"/>
        <v>17.224537590000001</v>
      </c>
      <c r="H44" s="43">
        <f t="shared" si="13"/>
        <v>17.224537590000001</v>
      </c>
      <c r="I44" s="43">
        <f t="shared" si="13"/>
        <v>17.224537590000001</v>
      </c>
      <c r="J44" s="43">
        <f t="shared" si="13"/>
        <v>17.224537590000001</v>
      </c>
      <c r="K44" s="43">
        <f t="shared" si="13"/>
        <v>17.224537590000001</v>
      </c>
      <c r="L44" s="43">
        <f t="shared" si="13"/>
        <v>86.12268795</v>
      </c>
    </row>
    <row r="45" spans="1:12" ht="18.75" customHeight="1" x14ac:dyDescent="0.3">
      <c r="A45" s="188" t="s">
        <v>64</v>
      </c>
      <c r="B45" s="189"/>
      <c r="C45" s="189"/>
      <c r="D45" s="189"/>
      <c r="E45" s="190"/>
      <c r="F45" s="43">
        <f t="shared" si="13"/>
        <v>0</v>
      </c>
      <c r="G45" s="43">
        <f t="shared" si="13"/>
        <v>65.410215219999998</v>
      </c>
      <c r="H45" s="43">
        <f t="shared" si="13"/>
        <v>77.210215219999995</v>
      </c>
      <c r="I45" s="43">
        <f t="shared" si="13"/>
        <v>14.510215220000001</v>
      </c>
      <c r="J45" s="43">
        <f t="shared" si="13"/>
        <v>13.71021522</v>
      </c>
      <c r="K45" s="43">
        <f t="shared" si="13"/>
        <v>13.71021522</v>
      </c>
      <c r="L45" s="43">
        <f t="shared" si="13"/>
        <v>184.55107609999999</v>
      </c>
    </row>
  </sheetData>
  <mergeCells count="40">
    <mergeCell ref="A16:E16"/>
    <mergeCell ref="B24:B27"/>
    <mergeCell ref="A28:A31"/>
    <mergeCell ref="B28:B31"/>
    <mergeCell ref="D24:D27"/>
    <mergeCell ref="A19:E19"/>
    <mergeCell ref="A20:A23"/>
    <mergeCell ref="B20:B23"/>
    <mergeCell ref="D20:D23"/>
    <mergeCell ref="D28:D31"/>
    <mergeCell ref="A24:A27"/>
    <mergeCell ref="C24:C27"/>
    <mergeCell ref="C28:C31"/>
    <mergeCell ref="C20:C23"/>
    <mergeCell ref="A17:E17"/>
    <mergeCell ref="A18:E18"/>
    <mergeCell ref="F14:L14"/>
    <mergeCell ref="C14:C15"/>
    <mergeCell ref="D14:D15"/>
    <mergeCell ref="A14:A15"/>
    <mergeCell ref="B14:B15"/>
    <mergeCell ref="E14:E15"/>
    <mergeCell ref="A1:J1"/>
    <mergeCell ref="A2:A3"/>
    <mergeCell ref="E2:J2"/>
    <mergeCell ref="A9:J9"/>
    <mergeCell ref="A13:L13"/>
    <mergeCell ref="B2:B3"/>
    <mergeCell ref="C2:D2"/>
    <mergeCell ref="A4:J4"/>
    <mergeCell ref="A45:E45"/>
    <mergeCell ref="A42:E42"/>
    <mergeCell ref="A43:E43"/>
    <mergeCell ref="A44:E44"/>
    <mergeCell ref="A36:E36"/>
    <mergeCell ref="A38:A41"/>
    <mergeCell ref="B38:B41"/>
    <mergeCell ref="C38:C41"/>
    <mergeCell ref="D38:D41"/>
    <mergeCell ref="A37:E37"/>
  </mergeCells>
  <pageMargins left="0.59055118110236227" right="0.59055118110236227" top="0.98425196850393704" bottom="0.59055118110236227" header="0.31496062992125984" footer="0.31496062992125984"/>
  <pageSetup paperSize="9" scale="4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view="pageBreakPreview" topLeftCell="A7" zoomScale="75" zoomScaleNormal="100" zoomScaleSheetLayoutView="75" workbookViewId="0">
      <selection activeCell="L14" sqref="L14:L15"/>
    </sheetView>
  </sheetViews>
  <sheetFormatPr defaultRowHeight="14.4" x14ac:dyDescent="0.3"/>
  <cols>
    <col min="1" max="1" width="10.109375" customWidth="1"/>
    <col min="2" max="2" width="68.6640625" customWidth="1"/>
    <col min="3" max="3" width="20.88671875" customWidth="1"/>
    <col min="4" max="4" width="21.109375" customWidth="1"/>
    <col min="5" max="5" width="21.5546875" customWidth="1"/>
    <col min="6" max="6" width="20.33203125" customWidth="1"/>
    <col min="7" max="12" width="18.44140625" customWidth="1"/>
  </cols>
  <sheetData>
    <row r="1" spans="1:12" ht="17.399999999999999" x14ac:dyDescent="0.3">
      <c r="A1" s="158" t="s">
        <v>218</v>
      </c>
      <c r="B1" s="159"/>
      <c r="C1" s="159"/>
      <c r="D1" s="159"/>
      <c r="E1" s="159"/>
      <c r="F1" s="159"/>
      <c r="G1" s="159"/>
      <c r="H1" s="159"/>
      <c r="I1" s="159"/>
      <c r="J1" s="160"/>
    </row>
    <row r="2" spans="1:12" ht="18" customHeight="1" x14ac:dyDescent="0.3">
      <c r="A2" s="161" t="s">
        <v>186</v>
      </c>
      <c r="B2" s="162" t="s">
        <v>14</v>
      </c>
      <c r="C2" s="163" t="s">
        <v>15</v>
      </c>
      <c r="D2" s="164"/>
      <c r="E2" s="163" t="s">
        <v>33</v>
      </c>
      <c r="F2" s="165"/>
      <c r="G2" s="165"/>
      <c r="H2" s="165"/>
      <c r="I2" s="165"/>
      <c r="J2" s="164"/>
    </row>
    <row r="3" spans="1:12" ht="18" x14ac:dyDescent="0.3">
      <c r="A3" s="161"/>
      <c r="B3" s="162"/>
      <c r="C3" s="4" t="s">
        <v>50</v>
      </c>
      <c r="D3" s="3" t="s">
        <v>51</v>
      </c>
      <c r="E3" s="3" t="s">
        <v>52</v>
      </c>
      <c r="F3" s="3" t="s">
        <v>53</v>
      </c>
      <c r="G3" s="4" t="s">
        <v>54</v>
      </c>
      <c r="H3" s="4" t="s">
        <v>55</v>
      </c>
      <c r="I3" s="4" t="s">
        <v>56</v>
      </c>
      <c r="J3" s="4" t="s">
        <v>57</v>
      </c>
    </row>
    <row r="4" spans="1:12" ht="18" x14ac:dyDescent="0.3">
      <c r="A4" s="166" t="s">
        <v>117</v>
      </c>
      <c r="B4" s="167"/>
      <c r="C4" s="167"/>
      <c r="D4" s="167"/>
      <c r="E4" s="167"/>
      <c r="F4" s="167"/>
      <c r="G4" s="167"/>
      <c r="H4" s="167"/>
      <c r="I4" s="167"/>
      <c r="J4" s="206"/>
    </row>
    <row r="5" spans="1:12" ht="54" x14ac:dyDescent="0.3">
      <c r="A5" s="1" t="s">
        <v>16</v>
      </c>
      <c r="B5" s="5" t="s">
        <v>118</v>
      </c>
      <c r="C5" s="32">
        <v>7</v>
      </c>
      <c r="D5" s="33" t="s">
        <v>116</v>
      </c>
      <c r="E5" s="32">
        <v>0</v>
      </c>
      <c r="F5" s="32">
        <v>5</v>
      </c>
      <c r="G5" s="32">
        <v>10</v>
      </c>
      <c r="H5" s="32">
        <v>15</v>
      </c>
      <c r="I5" s="32">
        <v>20</v>
      </c>
      <c r="J5" s="32">
        <v>25</v>
      </c>
    </row>
    <row r="6" spans="1:12" ht="18" x14ac:dyDescent="0.3">
      <c r="A6" s="166" t="s">
        <v>119</v>
      </c>
      <c r="B6" s="167"/>
      <c r="C6" s="167"/>
      <c r="D6" s="167"/>
      <c r="E6" s="167"/>
      <c r="F6" s="167"/>
      <c r="G6" s="167"/>
      <c r="H6" s="167"/>
      <c r="I6" s="167"/>
      <c r="J6" s="206"/>
    </row>
    <row r="7" spans="1:12" ht="54" x14ac:dyDescent="0.3">
      <c r="A7" s="1" t="s">
        <v>12</v>
      </c>
      <c r="B7" s="123" t="s">
        <v>120</v>
      </c>
      <c r="C7" s="32">
        <v>0</v>
      </c>
      <c r="D7" s="33" t="s">
        <v>106</v>
      </c>
      <c r="E7" s="32">
        <v>0</v>
      </c>
      <c r="F7" s="32">
        <v>0</v>
      </c>
      <c r="G7" s="32">
        <v>100</v>
      </c>
      <c r="H7" s="32">
        <v>100</v>
      </c>
      <c r="I7" s="32">
        <v>100</v>
      </c>
      <c r="J7" s="32">
        <v>100</v>
      </c>
    </row>
    <row r="8" spans="1:12" s="27" customFormat="1" ht="18" x14ac:dyDescent="0.3">
      <c r="A8" s="67"/>
      <c r="B8" s="44"/>
      <c r="C8" s="68"/>
      <c r="D8" s="69"/>
      <c r="E8" s="68"/>
      <c r="F8" s="68"/>
      <c r="G8" s="68"/>
      <c r="H8" s="68"/>
      <c r="I8" s="68"/>
      <c r="J8" s="68"/>
    </row>
    <row r="9" spans="1:12" ht="17.399999999999999" x14ac:dyDescent="0.3">
      <c r="A9" s="171" t="s">
        <v>47</v>
      </c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</row>
    <row r="10" spans="1:12" ht="18" customHeight="1" x14ac:dyDescent="0.3">
      <c r="A10" s="161" t="s">
        <v>199</v>
      </c>
      <c r="B10" s="162" t="s">
        <v>65</v>
      </c>
      <c r="C10" s="155" t="s">
        <v>44</v>
      </c>
      <c r="D10" s="162" t="s">
        <v>43</v>
      </c>
      <c r="E10" s="155" t="s">
        <v>61</v>
      </c>
      <c r="F10" s="155" t="s">
        <v>46</v>
      </c>
      <c r="G10" s="155"/>
      <c r="H10" s="155"/>
      <c r="I10" s="155"/>
      <c r="J10" s="155"/>
      <c r="K10" s="155"/>
      <c r="L10" s="155"/>
    </row>
    <row r="11" spans="1:12" ht="18" x14ac:dyDescent="0.3">
      <c r="A11" s="161"/>
      <c r="B11" s="162"/>
      <c r="C11" s="155"/>
      <c r="D11" s="162"/>
      <c r="E11" s="155"/>
      <c r="F11" s="40" t="s">
        <v>52</v>
      </c>
      <c r="G11" s="40" t="s">
        <v>53</v>
      </c>
      <c r="H11" s="39" t="s">
        <v>54</v>
      </c>
      <c r="I11" s="39" t="s">
        <v>55</v>
      </c>
      <c r="J11" s="39" t="s">
        <v>56</v>
      </c>
      <c r="K11" s="39" t="s">
        <v>57</v>
      </c>
      <c r="L11" s="39" t="s">
        <v>45</v>
      </c>
    </row>
    <row r="12" spans="1:12" ht="42.6" customHeight="1" x14ac:dyDescent="0.3">
      <c r="A12" s="180" t="s">
        <v>206</v>
      </c>
      <c r="B12" s="180"/>
      <c r="C12" s="180"/>
      <c r="D12" s="180"/>
      <c r="E12" s="180"/>
      <c r="F12" s="71">
        <f t="shared" ref="F12:L12" si="0">F13</f>
        <v>122.89999999999999</v>
      </c>
      <c r="G12" s="71">
        <f t="shared" si="0"/>
        <v>132.08999999999997</v>
      </c>
      <c r="H12" s="71">
        <f t="shared" si="0"/>
        <v>0</v>
      </c>
      <c r="I12" s="71">
        <f t="shared" si="0"/>
        <v>0</v>
      </c>
      <c r="J12" s="71">
        <f t="shared" si="0"/>
        <v>0</v>
      </c>
      <c r="K12" s="71">
        <f t="shared" si="0"/>
        <v>0</v>
      </c>
      <c r="L12" s="71">
        <f t="shared" si="0"/>
        <v>254.98999999999998</v>
      </c>
    </row>
    <row r="13" spans="1:12" ht="55.5" customHeight="1" x14ac:dyDescent="0.3">
      <c r="A13" s="181" t="s">
        <v>10</v>
      </c>
      <c r="B13" s="182" t="s">
        <v>208</v>
      </c>
      <c r="C13" s="183" t="s">
        <v>160</v>
      </c>
      <c r="D13" s="154" t="s">
        <v>204</v>
      </c>
      <c r="E13" s="41" t="s">
        <v>45</v>
      </c>
      <c r="F13" s="72">
        <f>F14+F15</f>
        <v>122.89999999999999</v>
      </c>
      <c r="G13" s="72">
        <f>G14+G15</f>
        <v>132.08999999999997</v>
      </c>
      <c r="H13" s="72">
        <f t="shared" ref="H13:L13" si="1">H14+H15</f>
        <v>0</v>
      </c>
      <c r="I13" s="72">
        <f t="shared" si="1"/>
        <v>0</v>
      </c>
      <c r="J13" s="72">
        <f t="shared" si="1"/>
        <v>0</v>
      </c>
      <c r="K13" s="72">
        <f t="shared" si="1"/>
        <v>0</v>
      </c>
      <c r="L13" s="72">
        <f t="shared" si="1"/>
        <v>254.98999999999998</v>
      </c>
    </row>
    <row r="14" spans="1:12" ht="36" x14ac:dyDescent="0.3">
      <c r="A14" s="181"/>
      <c r="B14" s="182"/>
      <c r="C14" s="183"/>
      <c r="D14" s="154"/>
      <c r="E14" s="41" t="s">
        <v>62</v>
      </c>
      <c r="F14" s="72">
        <v>120.44</v>
      </c>
      <c r="G14" s="72">
        <v>129.44999999999999</v>
      </c>
      <c r="H14" s="72">
        <v>0</v>
      </c>
      <c r="I14" s="72">
        <v>0</v>
      </c>
      <c r="J14" s="72">
        <v>0</v>
      </c>
      <c r="K14" s="72">
        <v>0</v>
      </c>
      <c r="L14" s="72">
        <f>F14+G14+H14+I14+J14+K14</f>
        <v>249.89</v>
      </c>
    </row>
    <row r="15" spans="1:12" ht="18" x14ac:dyDescent="0.3">
      <c r="A15" s="181"/>
      <c r="B15" s="182"/>
      <c r="C15" s="183"/>
      <c r="D15" s="154"/>
      <c r="E15" s="41" t="s">
        <v>63</v>
      </c>
      <c r="F15" s="72">
        <v>2.46</v>
      </c>
      <c r="G15" s="72">
        <v>2.64</v>
      </c>
      <c r="H15" s="72">
        <v>0</v>
      </c>
      <c r="I15" s="72">
        <v>0</v>
      </c>
      <c r="J15" s="72">
        <v>0</v>
      </c>
      <c r="K15" s="72">
        <v>0</v>
      </c>
      <c r="L15" s="72">
        <f>F15+G15+H15+I15+J15+K15</f>
        <v>5.0999999999999996</v>
      </c>
    </row>
    <row r="16" spans="1:12" ht="54" x14ac:dyDescent="0.3">
      <c r="A16" s="181"/>
      <c r="B16" s="182"/>
      <c r="C16" s="183"/>
      <c r="D16" s="154"/>
      <c r="E16" s="41" t="s">
        <v>64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</row>
    <row r="17" spans="1:12" s="27" customFormat="1" ht="36.6" customHeight="1" x14ac:dyDescent="0.3">
      <c r="A17" s="175" t="s">
        <v>207</v>
      </c>
      <c r="B17" s="175"/>
      <c r="C17" s="175"/>
      <c r="D17" s="175"/>
      <c r="E17" s="175"/>
      <c r="F17" s="58">
        <f>F18</f>
        <v>0</v>
      </c>
      <c r="G17" s="58">
        <f t="shared" ref="G17:L17" si="2">G18</f>
        <v>0</v>
      </c>
      <c r="H17" s="58">
        <f t="shared" si="2"/>
        <v>46.5</v>
      </c>
      <c r="I17" s="58">
        <f t="shared" si="2"/>
        <v>0</v>
      </c>
      <c r="J17" s="58">
        <f t="shared" si="2"/>
        <v>0</v>
      </c>
      <c r="K17" s="58">
        <f t="shared" si="2"/>
        <v>0</v>
      </c>
      <c r="L17" s="58">
        <f t="shared" si="2"/>
        <v>46.5</v>
      </c>
    </row>
    <row r="18" spans="1:12" s="27" customFormat="1" ht="18" x14ac:dyDescent="0.3">
      <c r="A18" s="156" t="s">
        <v>10</v>
      </c>
      <c r="B18" s="157" t="s">
        <v>209</v>
      </c>
      <c r="C18" s="154" t="s">
        <v>163</v>
      </c>
      <c r="D18" s="154" t="s">
        <v>204</v>
      </c>
      <c r="E18" s="38" t="s">
        <v>45</v>
      </c>
      <c r="F18" s="57">
        <v>0</v>
      </c>
      <c r="G18" s="57">
        <v>0</v>
      </c>
      <c r="H18" s="57">
        <f>SUM(H19:H20)</f>
        <v>46.5</v>
      </c>
      <c r="I18" s="57">
        <v>0</v>
      </c>
      <c r="J18" s="57">
        <v>0</v>
      </c>
      <c r="K18" s="57">
        <v>0</v>
      </c>
      <c r="L18" s="57">
        <f>SUM(L19:L20)</f>
        <v>46.5</v>
      </c>
    </row>
    <row r="19" spans="1:12" s="27" customFormat="1" ht="36" x14ac:dyDescent="0.3">
      <c r="A19" s="156"/>
      <c r="B19" s="157"/>
      <c r="C19" s="154"/>
      <c r="D19" s="154"/>
      <c r="E19" s="38" t="s">
        <v>62</v>
      </c>
      <c r="F19" s="57">
        <v>0</v>
      </c>
      <c r="G19" s="57">
        <v>0</v>
      </c>
      <c r="H19" s="57">
        <v>45.57</v>
      </c>
      <c r="I19" s="57">
        <v>0</v>
      </c>
      <c r="J19" s="57">
        <v>0</v>
      </c>
      <c r="K19" s="57">
        <v>0</v>
      </c>
      <c r="L19" s="57">
        <v>45.57</v>
      </c>
    </row>
    <row r="20" spans="1:12" s="27" customFormat="1" ht="18" x14ac:dyDescent="0.3">
      <c r="A20" s="156"/>
      <c r="B20" s="157"/>
      <c r="C20" s="154"/>
      <c r="D20" s="154"/>
      <c r="E20" s="38" t="s">
        <v>63</v>
      </c>
      <c r="F20" s="57">
        <v>0</v>
      </c>
      <c r="G20" s="57">
        <v>0</v>
      </c>
      <c r="H20" s="57">
        <v>0.93</v>
      </c>
      <c r="I20" s="57">
        <v>0</v>
      </c>
      <c r="J20" s="57">
        <v>0</v>
      </c>
      <c r="K20" s="57">
        <v>0</v>
      </c>
      <c r="L20" s="57">
        <v>0.93</v>
      </c>
    </row>
    <row r="21" spans="1:12" s="27" customFormat="1" ht="54" x14ac:dyDescent="0.3">
      <c r="A21" s="156"/>
      <c r="B21" s="157"/>
      <c r="C21" s="154"/>
      <c r="D21" s="154"/>
      <c r="E21" s="38" t="s">
        <v>64</v>
      </c>
      <c r="F21" s="57">
        <v>0</v>
      </c>
      <c r="G21" s="57">
        <v>0</v>
      </c>
      <c r="H21" s="57">
        <v>0</v>
      </c>
      <c r="I21" s="57">
        <v>0</v>
      </c>
      <c r="J21" s="57">
        <v>0</v>
      </c>
      <c r="K21" s="57">
        <v>0</v>
      </c>
      <c r="L21" s="57">
        <v>0</v>
      </c>
    </row>
    <row r="22" spans="1:12" ht="17.399999999999999" x14ac:dyDescent="0.3">
      <c r="A22" s="153" t="s">
        <v>66</v>
      </c>
      <c r="B22" s="153"/>
      <c r="C22" s="153"/>
      <c r="D22" s="153"/>
      <c r="E22" s="153"/>
      <c r="F22" s="73">
        <f>F23+F24+F25</f>
        <v>122.89999999999999</v>
      </c>
      <c r="G22" s="73">
        <f t="shared" ref="G22:L22" si="3">G23+G24+G25</f>
        <v>132.08999999999997</v>
      </c>
      <c r="H22" s="73">
        <f t="shared" si="3"/>
        <v>46.5</v>
      </c>
      <c r="I22" s="73">
        <f t="shared" si="3"/>
        <v>0</v>
      </c>
      <c r="J22" s="73">
        <f t="shared" si="3"/>
        <v>0</v>
      </c>
      <c r="K22" s="73">
        <f t="shared" si="3"/>
        <v>0</v>
      </c>
      <c r="L22" s="73">
        <f t="shared" si="3"/>
        <v>301.48999999999995</v>
      </c>
    </row>
    <row r="23" spans="1:12" ht="17.399999999999999" x14ac:dyDescent="0.3">
      <c r="A23" s="153" t="s">
        <v>62</v>
      </c>
      <c r="B23" s="153"/>
      <c r="C23" s="153"/>
      <c r="D23" s="153"/>
      <c r="E23" s="153"/>
      <c r="F23" s="73">
        <f>F19+F14</f>
        <v>120.44</v>
      </c>
      <c r="G23" s="73">
        <f t="shared" ref="G23:K23" si="4">G19+G14</f>
        <v>129.44999999999999</v>
      </c>
      <c r="H23" s="73">
        <f t="shared" si="4"/>
        <v>45.57</v>
      </c>
      <c r="I23" s="73">
        <f t="shared" si="4"/>
        <v>0</v>
      </c>
      <c r="J23" s="73">
        <f t="shared" si="4"/>
        <v>0</v>
      </c>
      <c r="K23" s="73">
        <f t="shared" si="4"/>
        <v>0</v>
      </c>
      <c r="L23" s="73">
        <f>F23+G23+H23+I23+J23+K23</f>
        <v>295.45999999999998</v>
      </c>
    </row>
    <row r="24" spans="1:12" ht="17.399999999999999" x14ac:dyDescent="0.3">
      <c r="A24" s="153" t="s">
        <v>63</v>
      </c>
      <c r="B24" s="153"/>
      <c r="C24" s="153"/>
      <c r="D24" s="153"/>
      <c r="E24" s="153"/>
      <c r="F24" s="73">
        <f t="shared" ref="F24:K25" si="5">F20+F15</f>
        <v>2.46</v>
      </c>
      <c r="G24" s="73">
        <f t="shared" si="5"/>
        <v>2.64</v>
      </c>
      <c r="H24" s="73">
        <f t="shared" si="5"/>
        <v>0.93</v>
      </c>
      <c r="I24" s="73">
        <f t="shared" si="5"/>
        <v>0</v>
      </c>
      <c r="J24" s="73">
        <f t="shared" si="5"/>
        <v>0</v>
      </c>
      <c r="K24" s="73">
        <f t="shared" si="5"/>
        <v>0</v>
      </c>
      <c r="L24" s="73">
        <f t="shared" ref="L24:L25" si="6">F24+G24+H24+I24+J24+K24</f>
        <v>6.0299999999999994</v>
      </c>
    </row>
    <row r="25" spans="1:12" ht="17.399999999999999" x14ac:dyDescent="0.3">
      <c r="A25" s="153" t="s">
        <v>64</v>
      </c>
      <c r="B25" s="153"/>
      <c r="C25" s="153"/>
      <c r="D25" s="153"/>
      <c r="E25" s="153"/>
      <c r="F25" s="73">
        <f t="shared" si="5"/>
        <v>0</v>
      </c>
      <c r="G25" s="73">
        <f t="shared" si="5"/>
        <v>0</v>
      </c>
      <c r="H25" s="73">
        <f t="shared" si="5"/>
        <v>0</v>
      </c>
      <c r="I25" s="73">
        <f t="shared" si="5"/>
        <v>0</v>
      </c>
      <c r="J25" s="73">
        <f t="shared" si="5"/>
        <v>0</v>
      </c>
      <c r="K25" s="73">
        <f t="shared" si="5"/>
        <v>0</v>
      </c>
      <c r="L25" s="73">
        <f t="shared" si="6"/>
        <v>0</v>
      </c>
    </row>
  </sheetData>
  <mergeCells count="28">
    <mergeCell ref="A4:J4"/>
    <mergeCell ref="A6:J6"/>
    <mergeCell ref="A9:L9"/>
    <mergeCell ref="A1:J1"/>
    <mergeCell ref="A2:A3"/>
    <mergeCell ref="B2:B3"/>
    <mergeCell ref="C2:D2"/>
    <mergeCell ref="E2:J2"/>
    <mergeCell ref="F10:L10"/>
    <mergeCell ref="A10:A11"/>
    <mergeCell ref="B10:B11"/>
    <mergeCell ref="C10:C11"/>
    <mergeCell ref="D10:D11"/>
    <mergeCell ref="E10:E11"/>
    <mergeCell ref="A12:E12"/>
    <mergeCell ref="A13:A16"/>
    <mergeCell ref="B13:B16"/>
    <mergeCell ref="C13:C16"/>
    <mergeCell ref="D13:D16"/>
    <mergeCell ref="A24:E24"/>
    <mergeCell ref="A25:E25"/>
    <mergeCell ref="A22:E22"/>
    <mergeCell ref="A23:E23"/>
    <mergeCell ref="A17:E17"/>
    <mergeCell ref="A18:A21"/>
    <mergeCell ref="B18:B21"/>
    <mergeCell ref="C18:C21"/>
    <mergeCell ref="D18:D21"/>
  </mergeCells>
  <pageMargins left="0.59055118110236227" right="0.59055118110236227" top="0.98425196850393704" bottom="0.59055118110236227" header="0.31496062992125984" footer="0.31496062992125984"/>
  <pageSetup paperSize="9" scale="4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8"/>
  <sheetViews>
    <sheetView view="pageBreakPreview" topLeftCell="A13" zoomScale="60" zoomScaleNormal="100" workbookViewId="0">
      <selection activeCell="C16" sqref="C16:J16"/>
    </sheetView>
  </sheetViews>
  <sheetFormatPr defaultColWidth="9.109375" defaultRowHeight="13.8" x14ac:dyDescent="0.25"/>
  <cols>
    <col min="1" max="1" width="10.44140625" style="22" customWidth="1"/>
    <col min="2" max="2" width="68.6640625" style="22" customWidth="1"/>
    <col min="3" max="3" width="20.88671875" style="22" customWidth="1"/>
    <col min="4" max="4" width="21.109375" style="22" customWidth="1"/>
    <col min="5" max="5" width="19.44140625" style="22" customWidth="1"/>
    <col min="6" max="6" width="20.33203125" style="22" customWidth="1"/>
    <col min="7" max="12" width="18.44140625" style="22" customWidth="1"/>
    <col min="13" max="16384" width="9.109375" style="22"/>
  </cols>
  <sheetData>
    <row r="1" spans="1:10" ht="17.399999999999999" x14ac:dyDescent="0.25">
      <c r="A1" s="231" t="s">
        <v>219</v>
      </c>
      <c r="B1" s="231"/>
      <c r="C1" s="231"/>
      <c r="D1" s="231"/>
      <c r="E1" s="231"/>
      <c r="F1" s="231"/>
      <c r="G1" s="231"/>
      <c r="H1" s="231"/>
      <c r="I1" s="231"/>
      <c r="J1" s="231"/>
    </row>
    <row r="2" spans="1:10" ht="18" customHeight="1" x14ac:dyDescent="0.25">
      <c r="A2" s="161" t="s">
        <v>186</v>
      </c>
      <c r="B2" s="162" t="s">
        <v>14</v>
      </c>
      <c r="C2" s="232" t="s">
        <v>15</v>
      </c>
      <c r="D2" s="232"/>
      <c r="E2" s="232" t="s">
        <v>33</v>
      </c>
      <c r="F2" s="232"/>
      <c r="G2" s="232"/>
      <c r="H2" s="232"/>
      <c r="I2" s="232"/>
      <c r="J2" s="232"/>
    </row>
    <row r="3" spans="1:10" ht="18" x14ac:dyDescent="0.25">
      <c r="A3" s="161"/>
      <c r="B3" s="162"/>
      <c r="C3" s="6" t="s">
        <v>50</v>
      </c>
      <c r="D3" s="7" t="s">
        <v>51</v>
      </c>
      <c r="E3" s="7" t="s">
        <v>52</v>
      </c>
      <c r="F3" s="7" t="s">
        <v>53</v>
      </c>
      <c r="G3" s="6" t="s">
        <v>54</v>
      </c>
      <c r="H3" s="6" t="s">
        <v>55</v>
      </c>
      <c r="I3" s="6" t="s">
        <v>56</v>
      </c>
      <c r="J3" s="6" t="s">
        <v>57</v>
      </c>
    </row>
    <row r="4" spans="1:10" ht="18" x14ac:dyDescent="0.25">
      <c r="A4" s="230" t="s">
        <v>121</v>
      </c>
      <c r="B4" s="230"/>
      <c r="C4" s="230"/>
      <c r="D4" s="230"/>
      <c r="E4" s="230"/>
      <c r="F4" s="230"/>
      <c r="G4" s="230"/>
      <c r="H4" s="230"/>
      <c r="I4" s="230"/>
      <c r="J4" s="230"/>
    </row>
    <row r="5" spans="1:10" s="23" customFormat="1" ht="108" x14ac:dyDescent="0.25">
      <c r="A5" s="28" t="s">
        <v>16</v>
      </c>
      <c r="B5" s="42" t="s">
        <v>23</v>
      </c>
      <c r="C5" s="20">
        <v>100</v>
      </c>
      <c r="D5" s="21">
        <v>43465</v>
      </c>
      <c r="E5" s="20">
        <v>100</v>
      </c>
      <c r="F5" s="20">
        <v>100</v>
      </c>
      <c r="G5" s="20">
        <v>100</v>
      </c>
      <c r="H5" s="20">
        <v>100</v>
      </c>
      <c r="I5" s="20">
        <v>100</v>
      </c>
      <c r="J5" s="20">
        <v>100</v>
      </c>
    </row>
    <row r="6" spans="1:10" ht="54" x14ac:dyDescent="0.25">
      <c r="A6" s="28" t="s">
        <v>12</v>
      </c>
      <c r="B6" s="42" t="s">
        <v>24</v>
      </c>
      <c r="C6" s="20">
        <v>100</v>
      </c>
      <c r="D6" s="21">
        <v>43465</v>
      </c>
      <c r="E6" s="20">
        <v>100</v>
      </c>
      <c r="F6" s="20">
        <v>100</v>
      </c>
      <c r="G6" s="20">
        <v>100</v>
      </c>
      <c r="H6" s="20">
        <v>100</v>
      </c>
      <c r="I6" s="20">
        <v>100</v>
      </c>
      <c r="J6" s="20">
        <v>100</v>
      </c>
    </row>
    <row r="7" spans="1:10" s="23" customFormat="1" ht="74.400000000000006" customHeight="1" x14ac:dyDescent="0.25">
      <c r="A7" s="28" t="s">
        <v>7</v>
      </c>
      <c r="B7" s="2" t="s">
        <v>141</v>
      </c>
      <c r="C7" s="32">
        <v>1</v>
      </c>
      <c r="D7" s="21">
        <v>43465</v>
      </c>
      <c r="E7" s="32">
        <v>1</v>
      </c>
      <c r="F7" s="32">
        <v>1</v>
      </c>
      <c r="G7" s="32">
        <v>1</v>
      </c>
      <c r="H7" s="32">
        <v>1</v>
      </c>
      <c r="I7" s="32">
        <v>1</v>
      </c>
      <c r="J7" s="32">
        <v>1</v>
      </c>
    </row>
    <row r="8" spans="1:10" ht="18" x14ac:dyDescent="0.25">
      <c r="A8" s="230" t="s">
        <v>122</v>
      </c>
      <c r="B8" s="230"/>
      <c r="C8" s="230"/>
      <c r="D8" s="230"/>
      <c r="E8" s="230"/>
      <c r="F8" s="230"/>
      <c r="G8" s="230"/>
      <c r="H8" s="230"/>
      <c r="I8" s="230"/>
      <c r="J8" s="230"/>
    </row>
    <row r="9" spans="1:10" ht="75" customHeight="1" x14ac:dyDescent="0.25">
      <c r="A9" s="28" t="s">
        <v>8</v>
      </c>
      <c r="B9" s="2" t="s">
        <v>25</v>
      </c>
      <c r="C9" s="183" t="s">
        <v>142</v>
      </c>
      <c r="D9" s="183"/>
      <c r="E9" s="183"/>
      <c r="F9" s="183"/>
      <c r="G9" s="183"/>
      <c r="H9" s="183"/>
      <c r="I9" s="183"/>
      <c r="J9" s="183"/>
    </row>
    <row r="10" spans="1:10" ht="54" x14ac:dyDescent="0.25">
      <c r="A10" s="28" t="s">
        <v>9</v>
      </c>
      <c r="B10" s="25" t="s">
        <v>26</v>
      </c>
      <c r="C10" s="183" t="s">
        <v>142</v>
      </c>
      <c r="D10" s="183"/>
      <c r="E10" s="183"/>
      <c r="F10" s="183"/>
      <c r="G10" s="183"/>
      <c r="H10" s="183"/>
      <c r="I10" s="183"/>
      <c r="J10" s="183"/>
    </row>
    <row r="11" spans="1:10" ht="144" x14ac:dyDescent="0.25">
      <c r="A11" s="28" t="s">
        <v>13</v>
      </c>
      <c r="B11" s="25" t="s">
        <v>27</v>
      </c>
      <c r="C11" s="183" t="s">
        <v>142</v>
      </c>
      <c r="D11" s="183"/>
      <c r="E11" s="183"/>
      <c r="F11" s="183"/>
      <c r="G11" s="183"/>
      <c r="H11" s="183"/>
      <c r="I11" s="183"/>
      <c r="J11" s="183"/>
    </row>
    <row r="12" spans="1:10" ht="72" x14ac:dyDescent="0.25">
      <c r="A12" s="28" t="s">
        <v>0</v>
      </c>
      <c r="B12" s="25" t="s">
        <v>28</v>
      </c>
      <c r="C12" s="183" t="s">
        <v>142</v>
      </c>
      <c r="D12" s="183"/>
      <c r="E12" s="183"/>
      <c r="F12" s="183"/>
      <c r="G12" s="183"/>
      <c r="H12" s="183"/>
      <c r="I12" s="183"/>
      <c r="J12" s="183"/>
    </row>
    <row r="13" spans="1:10" ht="90" x14ac:dyDescent="0.25">
      <c r="A13" s="28" t="s">
        <v>1</v>
      </c>
      <c r="B13" s="25" t="s">
        <v>29</v>
      </c>
      <c r="C13" s="183" t="s">
        <v>142</v>
      </c>
      <c r="D13" s="183"/>
      <c r="E13" s="183"/>
      <c r="F13" s="183"/>
      <c r="G13" s="183"/>
      <c r="H13" s="183"/>
      <c r="I13" s="183"/>
      <c r="J13" s="183"/>
    </row>
    <row r="14" spans="1:10" ht="18" x14ac:dyDescent="0.25">
      <c r="A14" s="230" t="s">
        <v>123</v>
      </c>
      <c r="B14" s="230"/>
      <c r="C14" s="230"/>
      <c r="D14" s="230"/>
      <c r="E14" s="230"/>
      <c r="F14" s="230"/>
      <c r="G14" s="230"/>
      <c r="H14" s="230"/>
      <c r="I14" s="230"/>
      <c r="J14" s="230"/>
    </row>
    <row r="15" spans="1:10" ht="124.5" customHeight="1" x14ac:dyDescent="0.25">
      <c r="A15" s="28" t="s">
        <v>20</v>
      </c>
      <c r="B15" s="2" t="s">
        <v>30</v>
      </c>
      <c r="C15" s="32" t="s">
        <v>34</v>
      </c>
      <c r="D15" s="21">
        <v>43465</v>
      </c>
      <c r="E15" s="32">
        <v>20</v>
      </c>
      <c r="F15" s="32" t="s">
        <v>34</v>
      </c>
      <c r="G15" s="32">
        <v>40</v>
      </c>
      <c r="H15" s="32" t="s">
        <v>34</v>
      </c>
      <c r="I15" s="32" t="s">
        <v>34</v>
      </c>
      <c r="J15" s="32">
        <v>70</v>
      </c>
    </row>
    <row r="16" spans="1:10" ht="192" customHeight="1" x14ac:dyDescent="0.25">
      <c r="A16" s="28" t="s">
        <v>2</v>
      </c>
      <c r="B16" s="2" t="s">
        <v>31</v>
      </c>
      <c r="C16" s="183" t="s">
        <v>143</v>
      </c>
      <c r="D16" s="183"/>
      <c r="E16" s="183"/>
      <c r="F16" s="183"/>
      <c r="G16" s="183"/>
      <c r="H16" s="183"/>
      <c r="I16" s="183"/>
      <c r="J16" s="183"/>
    </row>
    <row r="17" spans="1:12" ht="114.75" customHeight="1" x14ac:dyDescent="0.25">
      <c r="A17" s="28" t="s">
        <v>210</v>
      </c>
      <c r="B17" s="2" t="s">
        <v>32</v>
      </c>
      <c r="C17" s="183" t="s">
        <v>143</v>
      </c>
      <c r="D17" s="183"/>
      <c r="E17" s="183"/>
      <c r="F17" s="183"/>
      <c r="G17" s="183"/>
      <c r="H17" s="183"/>
      <c r="I17" s="183"/>
      <c r="J17" s="183"/>
    </row>
    <row r="18" spans="1:12" ht="47.25" customHeight="1" x14ac:dyDescent="0.25">
      <c r="A18" s="171" t="s">
        <v>47</v>
      </c>
      <c r="B18" s="171"/>
      <c r="C18" s="171"/>
      <c r="D18" s="171"/>
      <c r="E18" s="171"/>
      <c r="F18" s="171"/>
      <c r="G18" s="171"/>
      <c r="H18" s="171"/>
      <c r="I18" s="171"/>
      <c r="J18" s="171"/>
      <c r="K18" s="171"/>
      <c r="L18" s="171"/>
    </row>
    <row r="19" spans="1:12" ht="18" customHeight="1" x14ac:dyDescent="0.25">
      <c r="A19" s="161" t="s">
        <v>199</v>
      </c>
      <c r="B19" s="162" t="s">
        <v>65</v>
      </c>
      <c r="C19" s="155" t="s">
        <v>44</v>
      </c>
      <c r="D19" s="162" t="s">
        <v>43</v>
      </c>
      <c r="E19" s="155" t="s">
        <v>61</v>
      </c>
      <c r="F19" s="155" t="s">
        <v>46</v>
      </c>
      <c r="G19" s="155"/>
      <c r="H19" s="155"/>
      <c r="I19" s="155"/>
      <c r="J19" s="155"/>
      <c r="K19" s="155"/>
      <c r="L19" s="155"/>
    </row>
    <row r="20" spans="1:12" ht="18" x14ac:dyDescent="0.25">
      <c r="A20" s="161"/>
      <c r="B20" s="162"/>
      <c r="C20" s="155"/>
      <c r="D20" s="162"/>
      <c r="E20" s="155"/>
      <c r="F20" s="30" t="s">
        <v>52</v>
      </c>
      <c r="G20" s="30" t="s">
        <v>53</v>
      </c>
      <c r="H20" s="31" t="s">
        <v>54</v>
      </c>
      <c r="I20" s="31" t="s">
        <v>55</v>
      </c>
      <c r="J20" s="31" t="s">
        <v>56</v>
      </c>
      <c r="K20" s="31" t="s">
        <v>57</v>
      </c>
      <c r="L20" s="31" t="s">
        <v>45</v>
      </c>
    </row>
    <row r="21" spans="1:12" ht="95.25" customHeight="1" x14ac:dyDescent="0.25">
      <c r="A21" s="175" t="s">
        <v>274</v>
      </c>
      <c r="B21" s="175"/>
      <c r="C21" s="175"/>
      <c r="D21" s="175"/>
      <c r="E21" s="175"/>
      <c r="F21" s="49">
        <f>F22</f>
        <v>0</v>
      </c>
      <c r="G21" s="49">
        <f t="shared" ref="G21:L21" si="0">G22</f>
        <v>7.4999999999999997E-2</v>
      </c>
      <c r="H21" s="49">
        <f t="shared" si="0"/>
        <v>0</v>
      </c>
      <c r="I21" s="49">
        <f t="shared" si="0"/>
        <v>0</v>
      </c>
      <c r="J21" s="49">
        <f t="shared" si="0"/>
        <v>0</v>
      </c>
      <c r="K21" s="49">
        <f t="shared" si="0"/>
        <v>0</v>
      </c>
      <c r="L21" s="49">
        <f t="shared" si="0"/>
        <v>7.4999999999999997E-2</v>
      </c>
    </row>
    <row r="22" spans="1:12" ht="18" x14ac:dyDescent="0.25">
      <c r="A22" s="156" t="s">
        <v>10</v>
      </c>
      <c r="B22" s="157" t="s">
        <v>211</v>
      </c>
      <c r="C22" s="154" t="s">
        <v>169</v>
      </c>
      <c r="D22" s="174" t="s">
        <v>233</v>
      </c>
      <c r="E22" s="29" t="s">
        <v>45</v>
      </c>
      <c r="F22" s="49">
        <f>F23+F24+F25</f>
        <v>0</v>
      </c>
      <c r="G22" s="49">
        <f t="shared" ref="G22:K22" si="1">G23+G24+G25</f>
        <v>7.4999999999999997E-2</v>
      </c>
      <c r="H22" s="49">
        <f t="shared" si="1"/>
        <v>0</v>
      </c>
      <c r="I22" s="49">
        <f t="shared" si="1"/>
        <v>0</v>
      </c>
      <c r="J22" s="49">
        <f t="shared" si="1"/>
        <v>0</v>
      </c>
      <c r="K22" s="49">
        <f t="shared" si="1"/>
        <v>0</v>
      </c>
      <c r="L22" s="49">
        <f>L23+L24+L25</f>
        <v>7.4999999999999997E-2</v>
      </c>
    </row>
    <row r="23" spans="1:12" ht="36" x14ac:dyDescent="0.25">
      <c r="A23" s="156"/>
      <c r="B23" s="157"/>
      <c r="C23" s="154"/>
      <c r="D23" s="174"/>
      <c r="E23" s="29" t="s">
        <v>62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f>F23+G23+H23+I23+J23+K23</f>
        <v>0</v>
      </c>
    </row>
    <row r="24" spans="1:12" ht="18" x14ac:dyDescent="0.25">
      <c r="A24" s="156"/>
      <c r="B24" s="157"/>
      <c r="C24" s="154"/>
      <c r="D24" s="174"/>
      <c r="E24" s="29" t="s">
        <v>63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f t="shared" ref="L24:L25" si="2">F24+G24+H24+I24+J24+K24</f>
        <v>0</v>
      </c>
    </row>
    <row r="25" spans="1:12" ht="18" x14ac:dyDescent="0.25">
      <c r="A25" s="156"/>
      <c r="B25" s="157"/>
      <c r="C25" s="154"/>
      <c r="D25" s="174"/>
      <c r="E25" s="29" t="s">
        <v>139</v>
      </c>
      <c r="F25" s="49">
        <v>0</v>
      </c>
      <c r="G25" s="49">
        <v>7.4999999999999997E-2</v>
      </c>
      <c r="H25" s="49">
        <v>0</v>
      </c>
      <c r="I25" s="49">
        <v>0</v>
      </c>
      <c r="J25" s="49">
        <v>0</v>
      </c>
      <c r="K25" s="49">
        <v>0</v>
      </c>
      <c r="L25" s="49">
        <f t="shared" si="2"/>
        <v>7.4999999999999997E-2</v>
      </c>
    </row>
    <row r="26" spans="1:12" ht="17.399999999999999" x14ac:dyDescent="0.25">
      <c r="A26" s="153" t="s">
        <v>66</v>
      </c>
      <c r="B26" s="153"/>
      <c r="C26" s="153"/>
      <c r="D26" s="153"/>
      <c r="E26" s="153"/>
      <c r="F26" s="56">
        <f>F27+F28+F29</f>
        <v>0</v>
      </c>
      <c r="G26" s="56">
        <f t="shared" ref="G26:L26" si="3">G27+G28+G29</f>
        <v>7.4999999999999997E-2</v>
      </c>
      <c r="H26" s="56">
        <f t="shared" si="3"/>
        <v>0</v>
      </c>
      <c r="I26" s="56">
        <f t="shared" si="3"/>
        <v>0</v>
      </c>
      <c r="J26" s="56">
        <f t="shared" si="3"/>
        <v>0</v>
      </c>
      <c r="K26" s="56">
        <f t="shared" si="3"/>
        <v>0</v>
      </c>
      <c r="L26" s="56">
        <f t="shared" si="3"/>
        <v>7.4999999999999997E-2</v>
      </c>
    </row>
    <row r="27" spans="1:12" ht="17.399999999999999" x14ac:dyDescent="0.25">
      <c r="A27" s="153" t="s">
        <v>62</v>
      </c>
      <c r="B27" s="153"/>
      <c r="C27" s="153"/>
      <c r="D27" s="153"/>
      <c r="E27" s="153"/>
      <c r="F27" s="56">
        <f>F23</f>
        <v>0</v>
      </c>
      <c r="G27" s="56">
        <f t="shared" ref="G27:K27" si="4">G23</f>
        <v>0</v>
      </c>
      <c r="H27" s="56">
        <f t="shared" si="4"/>
        <v>0</v>
      </c>
      <c r="I27" s="56">
        <f t="shared" si="4"/>
        <v>0</v>
      </c>
      <c r="J27" s="56">
        <f t="shared" si="4"/>
        <v>0</v>
      </c>
      <c r="K27" s="56">
        <f t="shared" si="4"/>
        <v>0</v>
      </c>
      <c r="L27" s="56">
        <f>F27+G27+H27+I27+J27+K27</f>
        <v>0</v>
      </c>
    </row>
    <row r="28" spans="1:12" ht="17.399999999999999" x14ac:dyDescent="0.25">
      <c r="A28" s="153" t="s">
        <v>63</v>
      </c>
      <c r="B28" s="153"/>
      <c r="C28" s="153"/>
      <c r="D28" s="153"/>
      <c r="E28" s="153"/>
      <c r="F28" s="56">
        <f t="shared" ref="F28:K29" si="5">F24</f>
        <v>0</v>
      </c>
      <c r="G28" s="56">
        <f t="shared" si="5"/>
        <v>0</v>
      </c>
      <c r="H28" s="56">
        <f t="shared" si="5"/>
        <v>0</v>
      </c>
      <c r="I28" s="56">
        <f t="shared" si="5"/>
        <v>0</v>
      </c>
      <c r="J28" s="56">
        <f t="shared" si="5"/>
        <v>0</v>
      </c>
      <c r="K28" s="56">
        <f t="shared" si="5"/>
        <v>0</v>
      </c>
      <c r="L28" s="56">
        <f t="shared" ref="L28:L29" si="6">F28+G28+H28+I28+J28+K28</f>
        <v>0</v>
      </c>
    </row>
    <row r="29" spans="1:12" ht="17.399999999999999" x14ac:dyDescent="0.25">
      <c r="A29" s="153" t="s">
        <v>64</v>
      </c>
      <c r="B29" s="153"/>
      <c r="C29" s="153"/>
      <c r="D29" s="153"/>
      <c r="E29" s="153"/>
      <c r="F29" s="56">
        <f t="shared" si="5"/>
        <v>0</v>
      </c>
      <c r="G29" s="56">
        <f t="shared" si="5"/>
        <v>7.4999999999999997E-2</v>
      </c>
      <c r="H29" s="56">
        <f t="shared" si="5"/>
        <v>0</v>
      </c>
      <c r="I29" s="56">
        <f t="shared" si="5"/>
        <v>0</v>
      </c>
      <c r="J29" s="56">
        <f t="shared" si="5"/>
        <v>0</v>
      </c>
      <c r="K29" s="56">
        <f t="shared" si="5"/>
        <v>0</v>
      </c>
      <c r="L29" s="56">
        <f t="shared" si="6"/>
        <v>7.4999999999999997E-2</v>
      </c>
    </row>
    <row r="53" ht="18.75" customHeight="1" x14ac:dyDescent="0.25"/>
    <row r="88" ht="18.75" customHeight="1" x14ac:dyDescent="0.25"/>
  </sheetData>
  <mergeCells count="31">
    <mergeCell ref="C13:J13"/>
    <mergeCell ref="A14:J14"/>
    <mergeCell ref="A8:J8"/>
    <mergeCell ref="C9:J9"/>
    <mergeCell ref="C10:J10"/>
    <mergeCell ref="C11:J11"/>
    <mergeCell ref="C12:J12"/>
    <mergeCell ref="A4:J4"/>
    <mergeCell ref="A1:J1"/>
    <mergeCell ref="A2:A3"/>
    <mergeCell ref="B2:B3"/>
    <mergeCell ref="C2:D2"/>
    <mergeCell ref="E2:J2"/>
    <mergeCell ref="C16:J16"/>
    <mergeCell ref="C17:J17"/>
    <mergeCell ref="A18:L18"/>
    <mergeCell ref="A19:A20"/>
    <mergeCell ref="B19:B20"/>
    <mergeCell ref="C19:C20"/>
    <mergeCell ref="D19:D20"/>
    <mergeCell ref="E19:E20"/>
    <mergeCell ref="F19:L19"/>
    <mergeCell ref="A26:E26"/>
    <mergeCell ref="A27:E27"/>
    <mergeCell ref="A28:E28"/>
    <mergeCell ref="A29:E29"/>
    <mergeCell ref="A21:E21"/>
    <mergeCell ref="A22:A25"/>
    <mergeCell ref="B22:B25"/>
    <mergeCell ref="C22:C25"/>
    <mergeCell ref="D22:D25"/>
  </mergeCells>
  <pageMargins left="0.59055118110236227" right="0.59055118110236227" top="0.98425196850393704" bottom="0.59055118110236227" header="0.31496062992125984" footer="0.31496062992125984"/>
  <pageSetup paperSize="9" scale="4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view="pageBreakPreview" zoomScale="60" zoomScaleNormal="110" workbookViewId="0">
      <selection activeCell="L57" sqref="F57:L57"/>
    </sheetView>
  </sheetViews>
  <sheetFormatPr defaultColWidth="9.109375" defaultRowHeight="18" x14ac:dyDescent="0.35"/>
  <cols>
    <col min="1" max="1" width="10.6640625" style="12" customWidth="1"/>
    <col min="2" max="2" width="54.88671875" style="12" customWidth="1"/>
    <col min="3" max="3" width="16.109375" style="9" customWidth="1"/>
    <col min="4" max="4" width="20.5546875" style="9" customWidth="1"/>
    <col min="5" max="5" width="22.33203125" style="9" customWidth="1"/>
    <col min="6" max="10" width="18.6640625" style="14" customWidth="1"/>
    <col min="11" max="12" width="18.109375" style="14" customWidth="1"/>
    <col min="13" max="17" width="12.6640625" style="9" customWidth="1"/>
    <col min="18" max="16384" width="9.109375" style="9"/>
  </cols>
  <sheetData>
    <row r="1" spans="1:12" ht="30" customHeight="1" x14ac:dyDescent="0.35">
      <c r="A1" s="158" t="s">
        <v>220</v>
      </c>
      <c r="B1" s="159" t="s">
        <v>140</v>
      </c>
      <c r="C1" s="159"/>
      <c r="D1" s="159"/>
      <c r="E1" s="159"/>
      <c r="F1" s="159"/>
      <c r="G1" s="159"/>
      <c r="H1" s="159"/>
      <c r="I1" s="159"/>
      <c r="J1" s="160"/>
      <c r="K1" s="8"/>
      <c r="L1" s="8"/>
    </row>
    <row r="2" spans="1:12" ht="18" customHeight="1" x14ac:dyDescent="0.35">
      <c r="A2" s="161" t="s">
        <v>186</v>
      </c>
      <c r="B2" s="162" t="s">
        <v>14</v>
      </c>
      <c r="C2" s="163" t="s">
        <v>15</v>
      </c>
      <c r="D2" s="164"/>
      <c r="E2" s="163" t="s">
        <v>33</v>
      </c>
      <c r="F2" s="165"/>
      <c r="G2" s="165"/>
      <c r="H2" s="165"/>
      <c r="I2" s="165"/>
      <c r="J2" s="164"/>
    </row>
    <row r="3" spans="1:12" x14ac:dyDescent="0.35">
      <c r="A3" s="161"/>
      <c r="B3" s="162"/>
      <c r="C3" s="122" t="s">
        <v>50</v>
      </c>
      <c r="D3" s="119" t="s">
        <v>51</v>
      </c>
      <c r="E3" s="119" t="s">
        <v>52</v>
      </c>
      <c r="F3" s="119" t="s">
        <v>53</v>
      </c>
      <c r="G3" s="122" t="s">
        <v>54</v>
      </c>
      <c r="H3" s="122" t="s">
        <v>55</v>
      </c>
      <c r="I3" s="122" t="s">
        <v>56</v>
      </c>
      <c r="J3" s="122" t="s">
        <v>57</v>
      </c>
    </row>
    <row r="4" spans="1:12" ht="38.25" customHeight="1" x14ac:dyDescent="0.35">
      <c r="A4" s="166" t="s">
        <v>126</v>
      </c>
      <c r="B4" s="167"/>
      <c r="C4" s="167"/>
      <c r="D4" s="167"/>
      <c r="E4" s="167"/>
      <c r="F4" s="167"/>
      <c r="G4" s="167"/>
      <c r="H4" s="167"/>
      <c r="I4" s="167"/>
      <c r="J4" s="206"/>
    </row>
    <row r="5" spans="1:12" ht="72" x14ac:dyDescent="0.35">
      <c r="A5" s="120" t="s">
        <v>16</v>
      </c>
      <c r="B5" s="121" t="s">
        <v>127</v>
      </c>
      <c r="C5" s="83">
        <v>0</v>
      </c>
      <c r="D5" s="84">
        <v>43830</v>
      </c>
      <c r="E5" s="83">
        <v>0</v>
      </c>
      <c r="F5" s="13">
        <v>1.4999999999999999E-4</v>
      </c>
      <c r="G5" s="11">
        <v>2.9999999999999997E-4</v>
      </c>
      <c r="H5" s="11">
        <v>4.4999999999999999E-4</v>
      </c>
      <c r="I5" s="11">
        <v>5.9999999999999995E-4</v>
      </c>
      <c r="J5" s="11">
        <v>7.5000000000000002E-4</v>
      </c>
    </row>
    <row r="6" spans="1:12" x14ac:dyDescent="0.35">
      <c r="A6" s="166" t="s">
        <v>128</v>
      </c>
      <c r="B6" s="167"/>
      <c r="C6" s="167"/>
      <c r="D6" s="167"/>
      <c r="E6" s="167"/>
      <c r="F6" s="237"/>
      <c r="G6" s="237"/>
      <c r="H6" s="237"/>
      <c r="I6" s="237"/>
      <c r="J6" s="238"/>
    </row>
    <row r="7" spans="1:12" ht="72" x14ac:dyDescent="0.35">
      <c r="A7" s="120" t="s">
        <v>12</v>
      </c>
      <c r="B7" s="121" t="s">
        <v>255</v>
      </c>
      <c r="C7" s="83">
        <v>6</v>
      </c>
      <c r="D7" s="84">
        <v>43465</v>
      </c>
      <c r="E7" s="83">
        <v>3</v>
      </c>
      <c r="F7" s="83">
        <v>4</v>
      </c>
      <c r="G7" s="83">
        <v>4</v>
      </c>
      <c r="H7" s="83">
        <v>5</v>
      </c>
      <c r="I7" s="83">
        <v>5</v>
      </c>
      <c r="J7" s="83">
        <v>6</v>
      </c>
    </row>
    <row r="8" spans="1:12" x14ac:dyDescent="0.35">
      <c r="A8" s="166" t="s">
        <v>129</v>
      </c>
      <c r="B8" s="167"/>
      <c r="C8" s="167"/>
      <c r="D8" s="167"/>
      <c r="E8" s="167"/>
      <c r="F8" s="167"/>
      <c r="G8" s="167"/>
      <c r="H8" s="167"/>
      <c r="I8" s="167"/>
      <c r="J8" s="206"/>
    </row>
    <row r="9" spans="1:12" ht="90" x14ac:dyDescent="0.35">
      <c r="A9" s="120" t="s">
        <v>7</v>
      </c>
      <c r="B9" s="121" t="s">
        <v>256</v>
      </c>
      <c r="C9" s="83">
        <v>0</v>
      </c>
      <c r="D9" s="84">
        <v>43465</v>
      </c>
      <c r="E9" s="83">
        <v>10</v>
      </c>
      <c r="F9" s="83">
        <v>10</v>
      </c>
      <c r="G9" s="83">
        <v>10</v>
      </c>
      <c r="H9" s="83">
        <v>10</v>
      </c>
      <c r="I9" s="83">
        <v>10</v>
      </c>
      <c r="J9" s="83">
        <v>10</v>
      </c>
    </row>
    <row r="10" spans="1:12" ht="36" x14ac:dyDescent="0.35">
      <c r="A10" s="120" t="s">
        <v>8</v>
      </c>
      <c r="B10" s="121" t="s">
        <v>257</v>
      </c>
      <c r="C10" s="83">
        <v>0</v>
      </c>
      <c r="D10" s="84">
        <v>43465</v>
      </c>
      <c r="E10" s="83">
        <v>3</v>
      </c>
      <c r="F10" s="83">
        <v>3</v>
      </c>
      <c r="G10" s="83">
        <v>3</v>
      </c>
      <c r="H10" s="83">
        <v>3</v>
      </c>
      <c r="I10" s="83">
        <v>3</v>
      </c>
      <c r="J10" s="83">
        <v>3</v>
      </c>
    </row>
    <row r="11" spans="1:12" x14ac:dyDescent="0.35">
      <c r="A11" s="166" t="s">
        <v>130</v>
      </c>
      <c r="B11" s="167"/>
      <c r="C11" s="167"/>
      <c r="D11" s="167"/>
      <c r="E11" s="167"/>
      <c r="F11" s="167"/>
      <c r="G11" s="167"/>
      <c r="H11" s="167"/>
      <c r="I11" s="167"/>
      <c r="J11" s="206"/>
    </row>
    <row r="12" spans="1:12" ht="54" x14ac:dyDescent="0.35">
      <c r="A12" s="120" t="s">
        <v>9</v>
      </c>
      <c r="B12" s="121" t="s">
        <v>258</v>
      </c>
      <c r="C12" s="83">
        <v>0</v>
      </c>
      <c r="D12" s="84">
        <v>43465</v>
      </c>
      <c r="E12" s="10">
        <v>0.25541998214108502</v>
      </c>
      <c r="F12" s="10">
        <v>0.52615844825875591</v>
      </c>
      <c r="G12" s="10">
        <v>0.80201706518503812</v>
      </c>
      <c r="H12" s="10">
        <v>1.0574370473261239</v>
      </c>
      <c r="I12" s="10">
        <v>1.3026586962992359</v>
      </c>
      <c r="J12" s="10">
        <v>1.5070030757019546</v>
      </c>
    </row>
    <row r="13" spans="1:12" x14ac:dyDescent="0.35">
      <c r="A13" s="15"/>
      <c r="B13" s="16"/>
      <c r="C13" s="17"/>
      <c r="D13" s="18"/>
      <c r="E13" s="19"/>
      <c r="F13" s="19"/>
      <c r="G13" s="19"/>
      <c r="H13" s="19"/>
      <c r="I13" s="19"/>
      <c r="J13" s="19"/>
    </row>
    <row r="14" spans="1:12" ht="27" customHeight="1" x14ac:dyDescent="0.35">
      <c r="A14" s="171" t="s">
        <v>47</v>
      </c>
      <c r="B14" s="171"/>
      <c r="C14" s="171"/>
      <c r="D14" s="171"/>
      <c r="E14" s="171"/>
      <c r="F14" s="171"/>
      <c r="G14" s="171"/>
      <c r="H14" s="171"/>
      <c r="I14" s="171"/>
      <c r="J14" s="171"/>
      <c r="K14" s="171"/>
      <c r="L14" s="171"/>
    </row>
    <row r="15" spans="1:12" ht="18" customHeight="1" x14ac:dyDescent="0.35">
      <c r="A15" s="161" t="s">
        <v>199</v>
      </c>
      <c r="B15" s="162" t="s">
        <v>65</v>
      </c>
      <c r="C15" s="155" t="s">
        <v>44</v>
      </c>
      <c r="D15" s="155" t="s">
        <v>43</v>
      </c>
      <c r="E15" s="155" t="s">
        <v>61</v>
      </c>
      <c r="F15" s="155" t="s">
        <v>46</v>
      </c>
      <c r="G15" s="155"/>
      <c r="H15" s="155"/>
      <c r="I15" s="155"/>
      <c r="J15" s="155"/>
      <c r="K15" s="74"/>
      <c r="L15" s="74"/>
    </row>
    <row r="16" spans="1:12" ht="46.5" customHeight="1" x14ac:dyDescent="0.35">
      <c r="A16" s="161"/>
      <c r="B16" s="162"/>
      <c r="C16" s="155"/>
      <c r="D16" s="155"/>
      <c r="E16" s="155"/>
      <c r="F16" s="119" t="s">
        <v>52</v>
      </c>
      <c r="G16" s="119" t="s">
        <v>53</v>
      </c>
      <c r="H16" s="122" t="s">
        <v>54</v>
      </c>
      <c r="I16" s="122" t="s">
        <v>55</v>
      </c>
      <c r="J16" s="122" t="s">
        <v>56</v>
      </c>
      <c r="K16" s="122" t="s">
        <v>57</v>
      </c>
      <c r="L16" s="122" t="s">
        <v>45</v>
      </c>
    </row>
    <row r="17" spans="1:12" ht="46.5" customHeight="1" x14ac:dyDescent="0.35">
      <c r="A17" s="170" t="s">
        <v>212</v>
      </c>
      <c r="B17" s="170"/>
      <c r="C17" s="170"/>
      <c r="D17" s="170"/>
      <c r="E17" s="170"/>
      <c r="F17" s="114">
        <v>0</v>
      </c>
      <c r="G17" s="114">
        <v>0</v>
      </c>
      <c r="H17" s="114">
        <v>0</v>
      </c>
      <c r="I17" s="114">
        <v>0</v>
      </c>
      <c r="J17" s="114">
        <v>0</v>
      </c>
      <c r="K17" s="114">
        <v>0</v>
      </c>
      <c r="L17" s="114">
        <v>0</v>
      </c>
    </row>
    <row r="18" spans="1:12" ht="27.75" customHeight="1" x14ac:dyDescent="0.35">
      <c r="A18" s="156" t="s">
        <v>10</v>
      </c>
      <c r="B18" s="157" t="s">
        <v>259</v>
      </c>
      <c r="C18" s="233" t="s">
        <v>232</v>
      </c>
      <c r="D18" s="154" t="s">
        <v>234</v>
      </c>
      <c r="E18" s="118" t="s">
        <v>45</v>
      </c>
      <c r="F18" s="118">
        <v>0</v>
      </c>
      <c r="G18" s="118">
        <v>0</v>
      </c>
      <c r="H18" s="118">
        <v>0</v>
      </c>
      <c r="I18" s="118">
        <v>0</v>
      </c>
      <c r="J18" s="118">
        <v>0</v>
      </c>
      <c r="K18" s="118">
        <v>0</v>
      </c>
      <c r="L18" s="118">
        <f>F18+G18+H18+I18+J18+K18</f>
        <v>0</v>
      </c>
    </row>
    <row r="19" spans="1:12" ht="27.75" customHeight="1" x14ac:dyDescent="0.35">
      <c r="A19" s="156"/>
      <c r="B19" s="157"/>
      <c r="C19" s="233"/>
      <c r="D19" s="154"/>
      <c r="E19" s="118" t="s">
        <v>62</v>
      </c>
      <c r="F19" s="118">
        <v>0</v>
      </c>
      <c r="G19" s="118">
        <v>0</v>
      </c>
      <c r="H19" s="118">
        <v>0</v>
      </c>
      <c r="I19" s="118">
        <v>0</v>
      </c>
      <c r="J19" s="118">
        <v>0</v>
      </c>
      <c r="K19" s="118">
        <v>0</v>
      </c>
      <c r="L19" s="118">
        <f>F19+G19+H19+I19+J19+K19</f>
        <v>0</v>
      </c>
    </row>
    <row r="20" spans="1:12" ht="27.75" customHeight="1" x14ac:dyDescent="0.35">
      <c r="A20" s="156"/>
      <c r="B20" s="157"/>
      <c r="C20" s="233"/>
      <c r="D20" s="154"/>
      <c r="E20" s="118" t="s">
        <v>63</v>
      </c>
      <c r="F20" s="118">
        <v>0</v>
      </c>
      <c r="G20" s="118">
        <v>0</v>
      </c>
      <c r="H20" s="118">
        <v>0</v>
      </c>
      <c r="I20" s="118">
        <v>0</v>
      </c>
      <c r="J20" s="118">
        <v>0</v>
      </c>
      <c r="K20" s="118">
        <v>0</v>
      </c>
      <c r="L20" s="118">
        <f>F20+G20+H20+I20+J20+K20</f>
        <v>0</v>
      </c>
    </row>
    <row r="21" spans="1:12" ht="27.75" customHeight="1" x14ac:dyDescent="0.35">
      <c r="A21" s="156"/>
      <c r="B21" s="157"/>
      <c r="C21" s="233"/>
      <c r="D21" s="154"/>
      <c r="E21" s="118" t="s">
        <v>139</v>
      </c>
      <c r="F21" s="118">
        <v>0</v>
      </c>
      <c r="G21" s="118">
        <v>0</v>
      </c>
      <c r="H21" s="118">
        <v>0</v>
      </c>
      <c r="I21" s="118">
        <v>0</v>
      </c>
      <c r="J21" s="118">
        <v>0</v>
      </c>
      <c r="K21" s="118">
        <v>0</v>
      </c>
      <c r="L21" s="118">
        <v>0</v>
      </c>
    </row>
    <row r="22" spans="1:12" ht="40.200000000000003" customHeight="1" x14ac:dyDescent="0.35">
      <c r="A22" s="170" t="s">
        <v>260</v>
      </c>
      <c r="B22" s="170"/>
      <c r="C22" s="170"/>
      <c r="D22" s="170"/>
      <c r="E22" s="170"/>
      <c r="F22" s="114">
        <f t="shared" ref="F22:L22" si="0">F23</f>
        <v>0.75</v>
      </c>
      <c r="G22" s="114">
        <f t="shared" si="0"/>
        <v>0.78</v>
      </c>
      <c r="H22" s="114">
        <f t="shared" si="0"/>
        <v>0.78</v>
      </c>
      <c r="I22" s="114">
        <f t="shared" si="0"/>
        <v>0.78</v>
      </c>
      <c r="J22" s="114">
        <f t="shared" si="0"/>
        <v>0.78</v>
      </c>
      <c r="K22" s="114">
        <f t="shared" si="0"/>
        <v>0.78</v>
      </c>
      <c r="L22" s="114">
        <f t="shared" si="0"/>
        <v>4.6500000000000004</v>
      </c>
    </row>
    <row r="23" spans="1:12" x14ac:dyDescent="0.35">
      <c r="A23" s="156" t="s">
        <v>5</v>
      </c>
      <c r="B23" s="157" t="s">
        <v>261</v>
      </c>
      <c r="C23" s="233" t="s">
        <v>232</v>
      </c>
      <c r="D23" s="154" t="s">
        <v>234</v>
      </c>
      <c r="E23" s="118" t="s">
        <v>45</v>
      </c>
      <c r="F23" s="118">
        <f t="shared" ref="F23:K23" si="1">F24+F25+F26</f>
        <v>0.75</v>
      </c>
      <c r="G23" s="118">
        <f t="shared" si="1"/>
        <v>0.78</v>
      </c>
      <c r="H23" s="118">
        <f t="shared" si="1"/>
        <v>0.78</v>
      </c>
      <c r="I23" s="118">
        <f t="shared" si="1"/>
        <v>0.78</v>
      </c>
      <c r="J23" s="118">
        <f t="shared" si="1"/>
        <v>0.78</v>
      </c>
      <c r="K23" s="118">
        <f t="shared" si="1"/>
        <v>0.78</v>
      </c>
      <c r="L23" s="118">
        <f>F23+G23+H23+I23+J23+K23</f>
        <v>4.6500000000000004</v>
      </c>
    </row>
    <row r="24" spans="1:12" ht="36" x14ac:dyDescent="0.35">
      <c r="A24" s="156"/>
      <c r="B24" s="157"/>
      <c r="C24" s="233"/>
      <c r="D24" s="154"/>
      <c r="E24" s="118" t="s">
        <v>62</v>
      </c>
      <c r="F24" s="118">
        <v>0</v>
      </c>
      <c r="G24" s="118">
        <v>0</v>
      </c>
      <c r="H24" s="118">
        <v>0</v>
      </c>
      <c r="I24" s="118">
        <v>0</v>
      </c>
      <c r="J24" s="118">
        <v>0</v>
      </c>
      <c r="K24" s="118">
        <v>0</v>
      </c>
      <c r="L24" s="118">
        <f>F24+G24+H24+I24+J24+K24</f>
        <v>0</v>
      </c>
    </row>
    <row r="25" spans="1:12" x14ac:dyDescent="0.35">
      <c r="A25" s="156"/>
      <c r="B25" s="157"/>
      <c r="C25" s="233"/>
      <c r="D25" s="154"/>
      <c r="E25" s="118" t="s">
        <v>63</v>
      </c>
      <c r="F25" s="118">
        <v>0</v>
      </c>
      <c r="G25" s="118">
        <v>0</v>
      </c>
      <c r="H25" s="118">
        <v>0</v>
      </c>
      <c r="I25" s="118">
        <v>0</v>
      </c>
      <c r="J25" s="118">
        <v>0</v>
      </c>
      <c r="K25" s="118">
        <v>0</v>
      </c>
      <c r="L25" s="118">
        <f>F25+G25+H25+I25+J25+K25</f>
        <v>0</v>
      </c>
    </row>
    <row r="26" spans="1:12" ht="24.75" customHeight="1" x14ac:dyDescent="0.35">
      <c r="A26" s="156"/>
      <c r="B26" s="157"/>
      <c r="C26" s="233"/>
      <c r="D26" s="154"/>
      <c r="E26" s="118" t="s">
        <v>139</v>
      </c>
      <c r="F26" s="118">
        <v>0.75</v>
      </c>
      <c r="G26" s="118">
        <v>0.78</v>
      </c>
      <c r="H26" s="118">
        <v>0.78</v>
      </c>
      <c r="I26" s="118">
        <v>0.78</v>
      </c>
      <c r="J26" s="118">
        <v>0.78</v>
      </c>
      <c r="K26" s="118">
        <v>0.78</v>
      </c>
      <c r="L26" s="118">
        <f>F26+G26+H26+I26+J26+K26</f>
        <v>4.6500000000000004</v>
      </c>
    </row>
    <row r="27" spans="1:12" ht="61.5" customHeight="1" x14ac:dyDescent="0.35">
      <c r="A27" s="170" t="s">
        <v>262</v>
      </c>
      <c r="B27" s="170"/>
      <c r="C27" s="170"/>
      <c r="D27" s="170"/>
      <c r="E27" s="170"/>
      <c r="F27" s="114">
        <f t="shared" ref="F27:L27" si="2">F28</f>
        <v>0</v>
      </c>
      <c r="G27" s="114">
        <f t="shared" si="2"/>
        <v>0</v>
      </c>
      <c r="H27" s="114">
        <f t="shared" si="2"/>
        <v>0</v>
      </c>
      <c r="I27" s="114">
        <f t="shared" si="2"/>
        <v>0</v>
      </c>
      <c r="J27" s="114">
        <f t="shared" si="2"/>
        <v>0</v>
      </c>
      <c r="K27" s="114">
        <f t="shared" si="2"/>
        <v>0</v>
      </c>
      <c r="L27" s="114">
        <f t="shared" si="2"/>
        <v>0</v>
      </c>
    </row>
    <row r="28" spans="1:12" ht="18.75" customHeight="1" x14ac:dyDescent="0.35">
      <c r="A28" s="156" t="s">
        <v>3</v>
      </c>
      <c r="B28" s="157" t="s">
        <v>263</v>
      </c>
      <c r="C28" s="233" t="s">
        <v>232</v>
      </c>
      <c r="D28" s="154" t="s">
        <v>234</v>
      </c>
      <c r="E28" s="118" t="s">
        <v>45</v>
      </c>
      <c r="F28" s="118">
        <f>F29+F30+F31</f>
        <v>0</v>
      </c>
      <c r="G28" s="118">
        <v>0</v>
      </c>
      <c r="H28" s="118">
        <f>H29+H30+H31</f>
        <v>0</v>
      </c>
      <c r="I28" s="118">
        <f>I29+I30+I31</f>
        <v>0</v>
      </c>
      <c r="J28" s="118">
        <f>J29+J30+J31</f>
        <v>0</v>
      </c>
      <c r="K28" s="118">
        <f>K29+K30+K31</f>
        <v>0</v>
      </c>
      <c r="L28" s="118">
        <f>F28+G28+H28+I28+J28+K28</f>
        <v>0</v>
      </c>
    </row>
    <row r="29" spans="1:12" ht="36" x14ac:dyDescent="0.35">
      <c r="A29" s="156"/>
      <c r="B29" s="157"/>
      <c r="C29" s="233"/>
      <c r="D29" s="154"/>
      <c r="E29" s="118" t="s">
        <v>62</v>
      </c>
      <c r="F29" s="118">
        <v>0</v>
      </c>
      <c r="G29" s="118">
        <v>0</v>
      </c>
      <c r="H29" s="118">
        <v>0</v>
      </c>
      <c r="I29" s="118">
        <v>0</v>
      </c>
      <c r="J29" s="118">
        <v>0</v>
      </c>
      <c r="K29" s="118">
        <v>0</v>
      </c>
      <c r="L29" s="118">
        <f>F29+G29+H29+I29+J29+K29</f>
        <v>0</v>
      </c>
    </row>
    <row r="30" spans="1:12" ht="18.75" customHeight="1" x14ac:dyDescent="0.35">
      <c r="A30" s="156"/>
      <c r="B30" s="157"/>
      <c r="C30" s="233"/>
      <c r="D30" s="154"/>
      <c r="E30" s="118" t="s">
        <v>63</v>
      </c>
      <c r="F30" s="118">
        <v>0</v>
      </c>
      <c r="G30" s="118">
        <v>0</v>
      </c>
      <c r="H30" s="118">
        <v>0</v>
      </c>
      <c r="I30" s="118">
        <v>0</v>
      </c>
      <c r="J30" s="118">
        <v>0</v>
      </c>
      <c r="K30" s="118">
        <v>0</v>
      </c>
      <c r="L30" s="118">
        <f>F30+G30+H30+I30+J30+K30</f>
        <v>0</v>
      </c>
    </row>
    <row r="31" spans="1:12" ht="96" customHeight="1" x14ac:dyDescent="0.35">
      <c r="A31" s="156"/>
      <c r="B31" s="157"/>
      <c r="C31" s="233"/>
      <c r="D31" s="154"/>
      <c r="E31" s="118" t="s">
        <v>139</v>
      </c>
      <c r="F31" s="118">
        <v>0</v>
      </c>
      <c r="G31" s="118">
        <v>0</v>
      </c>
      <c r="H31" s="118">
        <v>0</v>
      </c>
      <c r="I31" s="118">
        <v>0</v>
      </c>
      <c r="J31" s="118">
        <v>0</v>
      </c>
      <c r="K31" s="118">
        <v>0</v>
      </c>
      <c r="L31" s="118">
        <v>0</v>
      </c>
    </row>
    <row r="32" spans="1:12" ht="54" customHeight="1" x14ac:dyDescent="0.35">
      <c r="A32" s="170" t="s">
        <v>264</v>
      </c>
      <c r="B32" s="170"/>
      <c r="C32" s="170"/>
      <c r="D32" s="170"/>
      <c r="E32" s="170"/>
      <c r="F32" s="114">
        <f t="shared" ref="F32:L32" si="3">F37</f>
        <v>0</v>
      </c>
      <c r="G32" s="114">
        <f t="shared" si="3"/>
        <v>0</v>
      </c>
      <c r="H32" s="114">
        <f t="shared" si="3"/>
        <v>0</v>
      </c>
      <c r="I32" s="114">
        <f t="shared" si="3"/>
        <v>0</v>
      </c>
      <c r="J32" s="114">
        <f t="shared" si="3"/>
        <v>0</v>
      </c>
      <c r="K32" s="114">
        <f t="shared" si="3"/>
        <v>0</v>
      </c>
      <c r="L32" s="114">
        <f t="shared" si="3"/>
        <v>0</v>
      </c>
    </row>
    <row r="33" spans="1:12" ht="42.75" customHeight="1" x14ac:dyDescent="0.35">
      <c r="A33" s="156" t="s">
        <v>144</v>
      </c>
      <c r="B33" s="157" t="s">
        <v>265</v>
      </c>
      <c r="C33" s="233" t="s">
        <v>232</v>
      </c>
      <c r="D33" s="154" t="s">
        <v>234</v>
      </c>
      <c r="E33" s="118" t="s">
        <v>45</v>
      </c>
      <c r="F33" s="118">
        <f>F34+F35+F36</f>
        <v>0</v>
      </c>
      <c r="G33" s="118">
        <v>0</v>
      </c>
      <c r="H33" s="118">
        <f>H34+H35+H36</f>
        <v>0</v>
      </c>
      <c r="I33" s="118">
        <f>I34+I35+I36</f>
        <v>0</v>
      </c>
      <c r="J33" s="118">
        <f>J34+J35+J36</f>
        <v>0</v>
      </c>
      <c r="K33" s="118">
        <f>K34+K35+K36</f>
        <v>0</v>
      </c>
      <c r="L33" s="118">
        <f>F33+G33+H33+I33+J33+K33</f>
        <v>0</v>
      </c>
    </row>
    <row r="34" spans="1:12" ht="33" customHeight="1" x14ac:dyDescent="0.35">
      <c r="A34" s="156"/>
      <c r="B34" s="157"/>
      <c r="C34" s="233"/>
      <c r="D34" s="154"/>
      <c r="E34" s="118" t="s">
        <v>62</v>
      </c>
      <c r="F34" s="118">
        <v>0</v>
      </c>
      <c r="G34" s="118">
        <v>0</v>
      </c>
      <c r="H34" s="118">
        <v>0</v>
      </c>
      <c r="I34" s="118">
        <v>0</v>
      </c>
      <c r="J34" s="118">
        <v>0</v>
      </c>
      <c r="K34" s="118">
        <v>0</v>
      </c>
      <c r="L34" s="118">
        <f>F34+G34+H34+I34+J34+K34</f>
        <v>0</v>
      </c>
    </row>
    <row r="35" spans="1:12" ht="30" customHeight="1" x14ac:dyDescent="0.35">
      <c r="A35" s="156"/>
      <c r="B35" s="157"/>
      <c r="C35" s="233"/>
      <c r="D35" s="154"/>
      <c r="E35" s="118" t="s">
        <v>63</v>
      </c>
      <c r="F35" s="118">
        <v>0</v>
      </c>
      <c r="G35" s="118">
        <v>0</v>
      </c>
      <c r="H35" s="118">
        <v>0</v>
      </c>
      <c r="I35" s="118">
        <v>0</v>
      </c>
      <c r="J35" s="118">
        <v>0</v>
      </c>
      <c r="K35" s="118">
        <v>0</v>
      </c>
      <c r="L35" s="118">
        <f>F35+G35+H35+I35+J35+K35</f>
        <v>0</v>
      </c>
    </row>
    <row r="36" spans="1:12" ht="25.5" customHeight="1" x14ac:dyDescent="0.35">
      <c r="A36" s="156"/>
      <c r="B36" s="157"/>
      <c r="C36" s="233"/>
      <c r="D36" s="154"/>
      <c r="E36" s="118" t="s">
        <v>139</v>
      </c>
      <c r="F36" s="118">
        <v>0</v>
      </c>
      <c r="G36" s="118">
        <v>0</v>
      </c>
      <c r="H36" s="118">
        <v>0</v>
      </c>
      <c r="I36" s="118">
        <v>0</v>
      </c>
      <c r="J36" s="118">
        <v>0</v>
      </c>
      <c r="K36" s="118">
        <v>0</v>
      </c>
      <c r="L36" s="118">
        <v>0</v>
      </c>
    </row>
    <row r="37" spans="1:12" ht="49.5" customHeight="1" x14ac:dyDescent="0.35">
      <c r="A37" s="156" t="s">
        <v>239</v>
      </c>
      <c r="B37" s="157" t="s">
        <v>266</v>
      </c>
      <c r="C37" s="233" t="s">
        <v>232</v>
      </c>
      <c r="D37" s="154" t="s">
        <v>234</v>
      </c>
      <c r="E37" s="118" t="s">
        <v>45</v>
      </c>
      <c r="F37" s="118">
        <f>F38+F39+F40</f>
        <v>0</v>
      </c>
      <c r="G37" s="118">
        <v>0</v>
      </c>
      <c r="H37" s="118">
        <f>H38+H39+H40</f>
        <v>0</v>
      </c>
      <c r="I37" s="118">
        <f>I38+I39+I40</f>
        <v>0</v>
      </c>
      <c r="J37" s="118">
        <f>J38+J39+J40</f>
        <v>0</v>
      </c>
      <c r="K37" s="118">
        <f>K38+K39+K40</f>
        <v>0</v>
      </c>
      <c r="L37" s="118">
        <f>F37+G37+H37+I37+J37+K37</f>
        <v>0</v>
      </c>
    </row>
    <row r="38" spans="1:12" ht="42" customHeight="1" x14ac:dyDescent="0.35">
      <c r="A38" s="156"/>
      <c r="B38" s="157"/>
      <c r="C38" s="233"/>
      <c r="D38" s="154"/>
      <c r="E38" s="118" t="s">
        <v>62</v>
      </c>
      <c r="F38" s="118">
        <v>0</v>
      </c>
      <c r="G38" s="118">
        <v>0</v>
      </c>
      <c r="H38" s="118">
        <v>0</v>
      </c>
      <c r="I38" s="118">
        <v>0</v>
      </c>
      <c r="J38" s="118">
        <v>0</v>
      </c>
      <c r="K38" s="118">
        <v>0</v>
      </c>
      <c r="L38" s="118">
        <f>F38+G38+H38+I38+J38+K38</f>
        <v>0</v>
      </c>
    </row>
    <row r="39" spans="1:12" ht="17.25" customHeight="1" x14ac:dyDescent="0.35">
      <c r="A39" s="156"/>
      <c r="B39" s="157"/>
      <c r="C39" s="233"/>
      <c r="D39" s="154"/>
      <c r="E39" s="118" t="s">
        <v>63</v>
      </c>
      <c r="F39" s="118">
        <v>0</v>
      </c>
      <c r="G39" s="118">
        <v>0</v>
      </c>
      <c r="H39" s="118">
        <v>0</v>
      </c>
      <c r="I39" s="118">
        <v>0</v>
      </c>
      <c r="J39" s="118">
        <v>0</v>
      </c>
      <c r="K39" s="118">
        <v>0</v>
      </c>
      <c r="L39" s="118">
        <f>F39+G39+H39+I39+J39+K39</f>
        <v>0</v>
      </c>
    </row>
    <row r="40" spans="1:12" ht="21" customHeight="1" x14ac:dyDescent="0.35">
      <c r="A40" s="156"/>
      <c r="B40" s="157"/>
      <c r="C40" s="233"/>
      <c r="D40" s="154"/>
      <c r="E40" s="118" t="s">
        <v>139</v>
      </c>
      <c r="F40" s="118">
        <v>0</v>
      </c>
      <c r="G40" s="118">
        <v>0</v>
      </c>
      <c r="H40" s="118">
        <v>0</v>
      </c>
      <c r="I40" s="118">
        <v>0</v>
      </c>
      <c r="J40" s="118">
        <v>0</v>
      </c>
      <c r="K40" s="118">
        <v>0</v>
      </c>
      <c r="L40" s="118">
        <v>0</v>
      </c>
    </row>
    <row r="41" spans="1:12" ht="35.4" customHeight="1" x14ac:dyDescent="0.35">
      <c r="A41" s="191" t="s">
        <v>267</v>
      </c>
      <c r="B41" s="192"/>
      <c r="C41" s="192"/>
      <c r="D41" s="192"/>
      <c r="E41" s="193"/>
      <c r="F41" s="114">
        <f t="shared" ref="F41:K41" si="4">F42</f>
        <v>0.06</v>
      </c>
      <c r="G41" s="114">
        <f t="shared" si="4"/>
        <v>0.03</v>
      </c>
      <c r="H41" s="114">
        <f t="shared" si="4"/>
        <v>0.03</v>
      </c>
      <c r="I41" s="114">
        <f t="shared" si="4"/>
        <v>0.03</v>
      </c>
      <c r="J41" s="114">
        <f t="shared" si="4"/>
        <v>0.03</v>
      </c>
      <c r="K41" s="114">
        <f t="shared" si="4"/>
        <v>0.03</v>
      </c>
      <c r="L41" s="114">
        <f xml:space="preserve"> SUM(F41:K41)</f>
        <v>0.21</v>
      </c>
    </row>
    <row r="42" spans="1:12" ht="35.4" customHeight="1" x14ac:dyDescent="0.35">
      <c r="A42" s="194" t="s">
        <v>145</v>
      </c>
      <c r="B42" s="197" t="s">
        <v>268</v>
      </c>
      <c r="C42" s="234" t="s">
        <v>232</v>
      </c>
      <c r="D42" s="203" t="s">
        <v>234</v>
      </c>
      <c r="E42" s="118" t="s">
        <v>45</v>
      </c>
      <c r="F42" s="118">
        <f t="shared" ref="F42:L42" si="5">F43+F44+F45</f>
        <v>0.06</v>
      </c>
      <c r="G42" s="118">
        <f t="shared" si="5"/>
        <v>0.03</v>
      </c>
      <c r="H42" s="118">
        <f t="shared" si="5"/>
        <v>0.03</v>
      </c>
      <c r="I42" s="118">
        <f t="shared" si="5"/>
        <v>0.03</v>
      </c>
      <c r="J42" s="118">
        <f t="shared" si="5"/>
        <v>0.03</v>
      </c>
      <c r="K42" s="118">
        <f t="shared" si="5"/>
        <v>0.03</v>
      </c>
      <c r="L42" s="118">
        <f t="shared" si="5"/>
        <v>0.21</v>
      </c>
    </row>
    <row r="43" spans="1:12" ht="35.4" customHeight="1" x14ac:dyDescent="0.35">
      <c r="A43" s="195"/>
      <c r="B43" s="198"/>
      <c r="C43" s="235"/>
      <c r="D43" s="204"/>
      <c r="E43" s="118" t="s">
        <v>62</v>
      </c>
      <c r="F43" s="118">
        <v>0</v>
      </c>
      <c r="G43" s="118">
        <v>0</v>
      </c>
      <c r="H43" s="118">
        <v>0</v>
      </c>
      <c r="I43" s="118">
        <v>0</v>
      </c>
      <c r="J43" s="118">
        <v>0</v>
      </c>
      <c r="K43" s="118">
        <v>0</v>
      </c>
      <c r="L43" s="118">
        <v>0</v>
      </c>
    </row>
    <row r="44" spans="1:12" ht="35.4" customHeight="1" x14ac:dyDescent="0.35">
      <c r="A44" s="195"/>
      <c r="B44" s="198"/>
      <c r="C44" s="235"/>
      <c r="D44" s="204"/>
      <c r="E44" s="118" t="s">
        <v>63</v>
      </c>
      <c r="F44" s="118">
        <v>0</v>
      </c>
      <c r="G44" s="118">
        <v>0</v>
      </c>
      <c r="H44" s="118">
        <v>0</v>
      </c>
      <c r="I44" s="118">
        <v>0</v>
      </c>
      <c r="J44" s="118">
        <v>0</v>
      </c>
      <c r="K44" s="118">
        <v>0</v>
      </c>
      <c r="L44" s="118">
        <v>0</v>
      </c>
    </row>
    <row r="45" spans="1:12" ht="35.4" customHeight="1" x14ac:dyDescent="0.35">
      <c r="A45" s="196"/>
      <c r="B45" s="199"/>
      <c r="C45" s="236"/>
      <c r="D45" s="205"/>
      <c r="E45" s="118" t="s">
        <v>139</v>
      </c>
      <c r="F45" s="118">
        <v>0.06</v>
      </c>
      <c r="G45" s="118">
        <v>0.03</v>
      </c>
      <c r="H45" s="118">
        <v>0.03</v>
      </c>
      <c r="I45" s="118">
        <v>0.03</v>
      </c>
      <c r="J45" s="118">
        <v>0.03</v>
      </c>
      <c r="K45" s="118">
        <v>0.03</v>
      </c>
      <c r="L45" s="118">
        <f>SUM(F45:K45)</f>
        <v>0.21</v>
      </c>
    </row>
    <row r="46" spans="1:12" ht="46.5" customHeight="1" x14ac:dyDescent="0.35">
      <c r="A46" s="194" t="s">
        <v>269</v>
      </c>
      <c r="B46" s="197" t="s">
        <v>270</v>
      </c>
      <c r="C46" s="234" t="s">
        <v>232</v>
      </c>
      <c r="D46" s="203" t="s">
        <v>234</v>
      </c>
      <c r="E46" s="118" t="s">
        <v>45</v>
      </c>
      <c r="F46" s="118">
        <v>0</v>
      </c>
      <c r="G46" s="118">
        <f t="shared" ref="G46:L46" si="6">G47+G48+G49</f>
        <v>0</v>
      </c>
      <c r="H46" s="118">
        <f t="shared" si="6"/>
        <v>0</v>
      </c>
      <c r="I46" s="118">
        <f t="shared" si="6"/>
        <v>0</v>
      </c>
      <c r="J46" s="118">
        <f t="shared" si="6"/>
        <v>0</v>
      </c>
      <c r="K46" s="118">
        <f t="shared" si="6"/>
        <v>0</v>
      </c>
      <c r="L46" s="118">
        <f t="shared" si="6"/>
        <v>0</v>
      </c>
    </row>
    <row r="47" spans="1:12" ht="56.25" customHeight="1" x14ac:dyDescent="0.35">
      <c r="A47" s="195"/>
      <c r="B47" s="198"/>
      <c r="C47" s="235"/>
      <c r="D47" s="204"/>
      <c r="E47" s="118" t="s">
        <v>62</v>
      </c>
      <c r="F47" s="118">
        <v>0</v>
      </c>
      <c r="G47" s="118">
        <v>0</v>
      </c>
      <c r="H47" s="118">
        <v>0</v>
      </c>
      <c r="I47" s="118">
        <v>0</v>
      </c>
      <c r="J47" s="118">
        <v>0</v>
      </c>
      <c r="K47" s="118">
        <v>0</v>
      </c>
      <c r="L47" s="118">
        <v>0</v>
      </c>
    </row>
    <row r="48" spans="1:12" ht="62.25" customHeight="1" x14ac:dyDescent="0.35">
      <c r="A48" s="195"/>
      <c r="B48" s="198"/>
      <c r="C48" s="235"/>
      <c r="D48" s="204"/>
      <c r="E48" s="118" t="s">
        <v>63</v>
      </c>
      <c r="F48" s="118">
        <v>0</v>
      </c>
      <c r="G48" s="118">
        <v>0</v>
      </c>
      <c r="H48" s="118">
        <v>0</v>
      </c>
      <c r="I48" s="118">
        <v>0</v>
      </c>
      <c r="J48" s="118">
        <v>0</v>
      </c>
      <c r="K48" s="118">
        <v>0</v>
      </c>
      <c r="L48" s="118">
        <v>0</v>
      </c>
    </row>
    <row r="49" spans="1:12" ht="84" customHeight="1" x14ac:dyDescent="0.35">
      <c r="A49" s="196"/>
      <c r="B49" s="199"/>
      <c r="C49" s="236"/>
      <c r="D49" s="205"/>
      <c r="E49" s="118" t="s">
        <v>139</v>
      </c>
      <c r="F49" s="118">
        <v>0</v>
      </c>
      <c r="G49" s="118">
        <v>0</v>
      </c>
      <c r="H49" s="118">
        <v>0</v>
      </c>
      <c r="I49" s="118">
        <v>0</v>
      </c>
      <c r="J49" s="118">
        <v>0</v>
      </c>
      <c r="K49" s="118">
        <v>0</v>
      </c>
      <c r="L49" s="118">
        <v>0</v>
      </c>
    </row>
    <row r="50" spans="1:12" ht="35.4" customHeight="1" x14ac:dyDescent="0.35">
      <c r="A50" s="194" t="s">
        <v>271</v>
      </c>
      <c r="B50" s="197" t="s">
        <v>272</v>
      </c>
      <c r="C50" s="234" t="s">
        <v>232</v>
      </c>
      <c r="D50" s="203" t="s">
        <v>234</v>
      </c>
      <c r="E50" s="118" t="s">
        <v>45</v>
      </c>
      <c r="F50" s="118">
        <f t="shared" ref="F50:L50" si="7">F51+F52+F53</f>
        <v>0</v>
      </c>
      <c r="G50" s="118">
        <f t="shared" si="7"/>
        <v>0</v>
      </c>
      <c r="H50" s="118">
        <f t="shared" si="7"/>
        <v>0</v>
      </c>
      <c r="I50" s="118">
        <f t="shared" si="7"/>
        <v>0</v>
      </c>
      <c r="J50" s="118">
        <f t="shared" si="7"/>
        <v>0</v>
      </c>
      <c r="K50" s="118">
        <f t="shared" si="7"/>
        <v>0</v>
      </c>
      <c r="L50" s="118">
        <f t="shared" si="7"/>
        <v>0</v>
      </c>
    </row>
    <row r="51" spans="1:12" ht="35.4" customHeight="1" x14ac:dyDescent="0.35">
      <c r="A51" s="195"/>
      <c r="B51" s="198"/>
      <c r="C51" s="235"/>
      <c r="D51" s="204"/>
      <c r="E51" s="118" t="s">
        <v>62</v>
      </c>
      <c r="F51" s="118">
        <v>0</v>
      </c>
      <c r="G51" s="118">
        <v>0</v>
      </c>
      <c r="H51" s="118">
        <v>0</v>
      </c>
      <c r="I51" s="118">
        <v>0</v>
      </c>
      <c r="J51" s="118">
        <v>0</v>
      </c>
      <c r="K51" s="118">
        <v>0</v>
      </c>
      <c r="L51" s="118">
        <v>0</v>
      </c>
    </row>
    <row r="52" spans="1:12" ht="35.4" customHeight="1" x14ac:dyDescent="0.35">
      <c r="A52" s="195"/>
      <c r="B52" s="198"/>
      <c r="C52" s="235"/>
      <c r="D52" s="204"/>
      <c r="E52" s="118" t="s">
        <v>63</v>
      </c>
      <c r="F52" s="118">
        <v>0</v>
      </c>
      <c r="G52" s="118">
        <v>0</v>
      </c>
      <c r="H52" s="118">
        <v>0</v>
      </c>
      <c r="I52" s="118">
        <v>0</v>
      </c>
      <c r="J52" s="118">
        <v>0</v>
      </c>
      <c r="K52" s="118">
        <v>0</v>
      </c>
      <c r="L52" s="118">
        <v>0</v>
      </c>
    </row>
    <row r="53" spans="1:12" ht="35.4" customHeight="1" x14ac:dyDescent="0.35">
      <c r="A53" s="196"/>
      <c r="B53" s="199"/>
      <c r="C53" s="236"/>
      <c r="D53" s="205"/>
      <c r="E53" s="118" t="s">
        <v>139</v>
      </c>
      <c r="F53" s="118">
        <v>0</v>
      </c>
      <c r="G53" s="118">
        <v>0</v>
      </c>
      <c r="H53" s="118">
        <v>0</v>
      </c>
      <c r="I53" s="118">
        <v>0</v>
      </c>
      <c r="J53" s="118">
        <v>0</v>
      </c>
      <c r="K53" s="118">
        <v>0</v>
      </c>
      <c r="L53" s="118">
        <f>SUM(F53:K53)</f>
        <v>0</v>
      </c>
    </row>
    <row r="54" spans="1:12" ht="18.75" customHeight="1" x14ac:dyDescent="0.35">
      <c r="A54" s="188" t="s">
        <v>66</v>
      </c>
      <c r="B54" s="189"/>
      <c r="C54" s="189"/>
      <c r="D54" s="189"/>
      <c r="E54" s="190"/>
      <c r="F54" s="114">
        <f t="shared" ref="F54:L54" si="8">F55+F56+F57</f>
        <v>0.81</v>
      </c>
      <c r="G54" s="114">
        <f t="shared" si="8"/>
        <v>0.81</v>
      </c>
      <c r="H54" s="114">
        <f t="shared" si="8"/>
        <v>0.81</v>
      </c>
      <c r="I54" s="114">
        <f t="shared" si="8"/>
        <v>0.81</v>
      </c>
      <c r="J54" s="114">
        <f t="shared" si="8"/>
        <v>0.81</v>
      </c>
      <c r="K54" s="114">
        <f t="shared" si="8"/>
        <v>0.81</v>
      </c>
      <c r="L54" s="114">
        <f t="shared" si="8"/>
        <v>4.8600000000000003</v>
      </c>
    </row>
    <row r="55" spans="1:12" ht="18.75" customHeight="1" x14ac:dyDescent="0.35">
      <c r="A55" s="188" t="s">
        <v>62</v>
      </c>
      <c r="B55" s="189"/>
      <c r="C55" s="189"/>
      <c r="D55" s="189"/>
      <c r="E55" s="190"/>
      <c r="F55" s="114">
        <f t="shared" ref="F55:L56" si="9">F24+F47</f>
        <v>0</v>
      </c>
      <c r="G55" s="114">
        <f t="shared" si="9"/>
        <v>0</v>
      </c>
      <c r="H55" s="114">
        <f t="shared" si="9"/>
        <v>0</v>
      </c>
      <c r="I55" s="114">
        <f t="shared" si="9"/>
        <v>0</v>
      </c>
      <c r="J55" s="114">
        <f t="shared" si="9"/>
        <v>0</v>
      </c>
      <c r="K55" s="114">
        <f t="shared" si="9"/>
        <v>0</v>
      </c>
      <c r="L55" s="114">
        <f t="shared" si="9"/>
        <v>0</v>
      </c>
    </row>
    <row r="56" spans="1:12" x14ac:dyDescent="0.35">
      <c r="A56" s="153" t="s">
        <v>63</v>
      </c>
      <c r="B56" s="153"/>
      <c r="C56" s="153"/>
      <c r="D56" s="153"/>
      <c r="E56" s="153"/>
      <c r="F56" s="114">
        <f t="shared" si="9"/>
        <v>0</v>
      </c>
      <c r="G56" s="114">
        <f t="shared" si="9"/>
        <v>0</v>
      </c>
      <c r="H56" s="114">
        <f t="shared" si="9"/>
        <v>0</v>
      </c>
      <c r="I56" s="114">
        <f t="shared" si="9"/>
        <v>0</v>
      </c>
      <c r="J56" s="114">
        <f t="shared" si="9"/>
        <v>0</v>
      </c>
      <c r="K56" s="114">
        <f t="shared" si="9"/>
        <v>0</v>
      </c>
      <c r="L56" s="114">
        <f t="shared" si="9"/>
        <v>0</v>
      </c>
    </row>
    <row r="57" spans="1:12" x14ac:dyDescent="0.35">
      <c r="A57" s="153" t="s">
        <v>64</v>
      </c>
      <c r="B57" s="153"/>
      <c r="C57" s="153"/>
      <c r="D57" s="153"/>
      <c r="E57" s="153"/>
      <c r="F57" s="114">
        <f t="shared" ref="F57:K57" si="10">F45+F26</f>
        <v>0.81</v>
      </c>
      <c r="G57" s="114">
        <f t="shared" si="10"/>
        <v>0.81</v>
      </c>
      <c r="H57" s="114">
        <f t="shared" si="10"/>
        <v>0.81</v>
      </c>
      <c r="I57" s="114">
        <f t="shared" si="10"/>
        <v>0.81</v>
      </c>
      <c r="J57" s="114">
        <f t="shared" si="10"/>
        <v>0.81</v>
      </c>
      <c r="K57" s="114">
        <f t="shared" si="10"/>
        <v>0.81</v>
      </c>
      <c r="L57" s="114">
        <f>L45+L26</f>
        <v>4.8600000000000003</v>
      </c>
    </row>
  </sheetData>
  <mergeCells count="57">
    <mergeCell ref="D42:D45"/>
    <mergeCell ref="A32:E32"/>
    <mergeCell ref="A37:A40"/>
    <mergeCell ref="B37:B40"/>
    <mergeCell ref="C37:C40"/>
    <mergeCell ref="D37:D40"/>
    <mergeCell ref="A33:A36"/>
    <mergeCell ref="B33:B36"/>
    <mergeCell ref="C33:C36"/>
    <mergeCell ref="D33:D36"/>
    <mergeCell ref="A1:J1"/>
    <mergeCell ref="F15:J15"/>
    <mergeCell ref="A4:J4"/>
    <mergeCell ref="C15:C16"/>
    <mergeCell ref="D15:D16"/>
    <mergeCell ref="E15:E16"/>
    <mergeCell ref="A2:A3"/>
    <mergeCell ref="B2:B3"/>
    <mergeCell ref="C2:D2"/>
    <mergeCell ref="E2:J2"/>
    <mergeCell ref="A6:J6"/>
    <mergeCell ref="A8:J8"/>
    <mergeCell ref="A11:J11"/>
    <mergeCell ref="A14:L14"/>
    <mergeCell ref="A15:A16"/>
    <mergeCell ref="B15:B16"/>
    <mergeCell ref="A17:E17"/>
    <mergeCell ref="A18:A21"/>
    <mergeCell ref="B18:B21"/>
    <mergeCell ref="C18:C21"/>
    <mergeCell ref="D18:D21"/>
    <mergeCell ref="A57:E57"/>
    <mergeCell ref="A54:E54"/>
    <mergeCell ref="A55:E55"/>
    <mergeCell ref="A41:E41"/>
    <mergeCell ref="A56:E56"/>
    <mergeCell ref="A46:A49"/>
    <mergeCell ref="B46:B49"/>
    <mergeCell ref="C46:C49"/>
    <mergeCell ref="D46:D49"/>
    <mergeCell ref="A50:A53"/>
    <mergeCell ref="B50:B53"/>
    <mergeCell ref="C50:C53"/>
    <mergeCell ref="D50:D53"/>
    <mergeCell ref="A42:A45"/>
    <mergeCell ref="B42:B45"/>
    <mergeCell ref="C42:C45"/>
    <mergeCell ref="A22:E22"/>
    <mergeCell ref="A23:A26"/>
    <mergeCell ref="B23:B26"/>
    <mergeCell ref="C23:C26"/>
    <mergeCell ref="D23:D26"/>
    <mergeCell ref="A27:E27"/>
    <mergeCell ref="A28:A31"/>
    <mergeCell ref="B28:B31"/>
    <mergeCell ref="C28:C31"/>
    <mergeCell ref="D28:D31"/>
  </mergeCells>
  <pageMargins left="0.59055118110236227" right="0.59055118110236227" top="0.98425196850393704" bottom="0.59055118110236227" header="0.31496062992125984" footer="0.31496062992125984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Здравоохранение</vt:lpstr>
      <vt:lpstr>Образование</vt:lpstr>
      <vt:lpstr>Демография</vt:lpstr>
      <vt:lpstr>Культура</vt:lpstr>
      <vt:lpstr>Жилье и горсреда</vt:lpstr>
      <vt:lpstr>Экология</vt:lpstr>
      <vt:lpstr>Цифровая экономика</vt:lpstr>
      <vt:lpstr>МСП</vt:lpstr>
      <vt:lpstr>МСП!Заголовки_для_печати</vt:lpstr>
      <vt:lpstr>'Цифровая экономика'!Заголовки_для_печати</vt:lpstr>
      <vt:lpstr>МСП!Область_печати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Митрофанова Екатерина Вадимовна</dc:creator>
  <cp:lastModifiedBy>Герасимова Зоя Николаевна</cp:lastModifiedBy>
  <cp:lastPrinted>2019-08-08T06:44:09Z</cp:lastPrinted>
  <dcterms:created xsi:type="dcterms:W3CDTF">2018-11-23T05:25:27Z</dcterms:created>
  <dcterms:modified xsi:type="dcterms:W3CDTF">2019-08-09T06:06:27Z</dcterms:modified>
</cp:coreProperties>
</file>