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sun_NV\Desktop\Новая папка\204\"/>
    </mc:Choice>
  </mc:AlternateContent>
  <bookViews>
    <workbookView xWindow="-120" yWindow="-120" windowWidth="19440" windowHeight="13140" tabRatio="500"/>
  </bookViews>
  <sheets>
    <sheet name="Нацпроекты" sheetId="7" r:id="rId1"/>
  </sheets>
  <definedNames>
    <definedName name="_xlnm.Print_Titles" localSheetId="0">Нацпроекты!$3:$4</definedName>
    <definedName name="_xlnm.Print_Area" localSheetId="0">Нацпроекты!$A$1:$N$183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2" i="7" l="1"/>
  <c r="G172" i="7"/>
  <c r="H172" i="7"/>
  <c r="I172" i="7"/>
  <c r="I13" i="7" s="1"/>
  <c r="I8" i="7" s="1"/>
  <c r="F171" i="7"/>
  <c r="G171" i="7"/>
  <c r="G169" i="7" s="1"/>
  <c r="H171" i="7"/>
  <c r="I171" i="7"/>
  <c r="I169" i="7" s="1"/>
  <c r="G170" i="7"/>
  <c r="H170" i="7"/>
  <c r="I170" i="7"/>
  <c r="F170" i="7"/>
  <c r="F169" i="7"/>
  <c r="E172" i="7"/>
  <c r="E171" i="7"/>
  <c r="E170" i="7"/>
  <c r="H169" i="7"/>
  <c r="E169" i="7"/>
  <c r="H134" i="7"/>
  <c r="H133" i="7"/>
  <c r="H132" i="7"/>
  <c r="G134" i="7"/>
  <c r="G133" i="7"/>
  <c r="G132" i="7"/>
  <c r="F134" i="7"/>
  <c r="F133" i="7"/>
  <c r="F132" i="7"/>
  <c r="E134" i="7"/>
  <c r="E133" i="7"/>
  <c r="E132" i="7"/>
  <c r="I131" i="7"/>
  <c r="H131" i="7"/>
  <c r="G131" i="7"/>
  <c r="F131" i="7"/>
  <c r="E131" i="7"/>
  <c r="G117" i="7"/>
  <c r="G113" i="7"/>
  <c r="E118" i="7"/>
  <c r="E117" i="7"/>
  <c r="E113" i="7"/>
  <c r="F113" i="7"/>
  <c r="G120" i="7"/>
  <c r="G13" i="7" s="1"/>
  <c r="G8" i="7" s="1"/>
  <c r="G119" i="7"/>
  <c r="G118" i="7"/>
  <c r="F120" i="7"/>
  <c r="F119" i="7"/>
  <c r="F118" i="7"/>
  <c r="F117" i="7"/>
  <c r="I106" i="7"/>
  <c r="I105" i="7"/>
  <c r="I104" i="7"/>
  <c r="H106" i="7"/>
  <c r="H105" i="7"/>
  <c r="H104" i="7"/>
  <c r="G106" i="7"/>
  <c r="G105" i="7"/>
  <c r="G104" i="7"/>
  <c r="F106" i="7"/>
  <c r="F105" i="7"/>
  <c r="F104" i="7"/>
  <c r="E106" i="7"/>
  <c r="E105" i="7"/>
  <c r="E104" i="7"/>
  <c r="I103" i="7"/>
  <c r="H103" i="7"/>
  <c r="G103" i="7"/>
  <c r="F103" i="7"/>
  <c r="E103" i="7"/>
  <c r="H27" i="7"/>
  <c r="H26" i="7"/>
  <c r="H25" i="7"/>
  <c r="H24" i="7"/>
  <c r="F27" i="7"/>
  <c r="F26" i="7"/>
  <c r="F25" i="7"/>
  <c r="F24" i="7"/>
  <c r="E27" i="7"/>
  <c r="E26" i="7"/>
  <c r="E25" i="7"/>
  <c r="E24" i="7"/>
  <c r="I12" i="7"/>
  <c r="I11" i="7"/>
  <c r="H13" i="7"/>
  <c r="H10" i="7" s="1"/>
  <c r="H12" i="7"/>
  <c r="H11" i="7"/>
  <c r="G11" i="7"/>
  <c r="G6" i="7" s="1"/>
  <c r="F12" i="7"/>
  <c r="E12" i="7"/>
  <c r="F11" i="7"/>
  <c r="E13" i="7"/>
  <c r="E11" i="7"/>
  <c r="E10" i="7"/>
  <c r="I6" i="7"/>
  <c r="E8" i="7"/>
  <c r="I7" i="7"/>
  <c r="H7" i="7"/>
  <c r="F7" i="7"/>
  <c r="E7" i="7"/>
  <c r="H6" i="7"/>
  <c r="F6" i="7"/>
  <c r="E6" i="7"/>
  <c r="E5" i="7"/>
  <c r="F99" i="7"/>
  <c r="E99" i="7"/>
  <c r="I92" i="7"/>
  <c r="H92" i="7"/>
  <c r="F92" i="7"/>
  <c r="E92" i="7"/>
  <c r="H85" i="7"/>
  <c r="F85" i="7"/>
  <c r="E85" i="7"/>
  <c r="I81" i="7"/>
  <c r="I74" i="7"/>
  <c r="H74" i="7"/>
  <c r="G74" i="7"/>
  <c r="F74" i="7"/>
  <c r="E74" i="7"/>
  <c r="I70" i="7"/>
  <c r="H70" i="7"/>
  <c r="F70" i="7"/>
  <c r="I66" i="7"/>
  <c r="F66" i="7"/>
  <c r="G66" i="7"/>
  <c r="H50" i="7"/>
  <c r="G46" i="7"/>
  <c r="F46" i="7"/>
  <c r="E46" i="7"/>
  <c r="E42" i="7"/>
  <c r="F42" i="7"/>
  <c r="I5" i="7" l="1"/>
  <c r="I10" i="7"/>
  <c r="H8" i="7"/>
  <c r="H5" i="7" s="1"/>
  <c r="G12" i="7"/>
  <c r="G10" i="7" l="1"/>
  <c r="G7" i="7"/>
  <c r="G5" i="7" s="1"/>
  <c r="G70" i="7"/>
  <c r="N6" i="7" l="1"/>
  <c r="L175" i="7" l="1"/>
  <c r="M175" i="7"/>
  <c r="K175" i="7"/>
  <c r="F175" i="7"/>
  <c r="G175" i="7"/>
  <c r="H175" i="7"/>
  <c r="E175" i="7"/>
  <c r="F178" i="7"/>
  <c r="G178" i="7"/>
  <c r="H178" i="7"/>
  <c r="I178" i="7"/>
  <c r="F177" i="7"/>
  <c r="G177" i="7"/>
  <c r="H177" i="7"/>
  <c r="I177" i="7"/>
  <c r="F176" i="7"/>
  <c r="G176" i="7"/>
  <c r="H176" i="7"/>
  <c r="I176" i="7"/>
  <c r="E177" i="7"/>
  <c r="N177" i="7" s="1"/>
  <c r="E178" i="7"/>
  <c r="N178" i="7" s="1"/>
  <c r="E176" i="7"/>
  <c r="N176" i="7" s="1"/>
  <c r="N175" i="7" s="1"/>
  <c r="I180" i="7"/>
  <c r="I175" i="7" s="1"/>
  <c r="F180" i="7"/>
  <c r="E180" i="7"/>
  <c r="L172" i="7"/>
  <c r="M172" i="7"/>
  <c r="L171" i="7"/>
  <c r="M171" i="7"/>
  <c r="L170" i="7"/>
  <c r="M170" i="7"/>
  <c r="K171" i="7"/>
  <c r="K172" i="7"/>
  <c r="K170" i="7"/>
  <c r="N167" i="7"/>
  <c r="N168" i="7"/>
  <c r="N165" i="7" s="1"/>
  <c r="N166" i="7"/>
  <c r="L165" i="7"/>
  <c r="M165" i="7"/>
  <c r="H165" i="7"/>
  <c r="I165" i="7"/>
  <c r="K165" i="7"/>
  <c r="M169" i="7" l="1"/>
  <c r="K169" i="7"/>
  <c r="L169" i="7"/>
  <c r="N157" i="7"/>
  <c r="N158" i="7"/>
  <c r="N156" i="7"/>
  <c r="L155" i="7"/>
  <c r="M155" i="7"/>
  <c r="K155" i="7"/>
  <c r="N153" i="7"/>
  <c r="F151" i="7"/>
  <c r="G151" i="7"/>
  <c r="H151" i="7"/>
  <c r="I151" i="7"/>
  <c r="E151" i="7"/>
  <c r="N149" i="7"/>
  <c r="N150" i="7"/>
  <c r="N148" i="7"/>
  <c r="L147" i="7"/>
  <c r="M147" i="7"/>
  <c r="K147" i="7"/>
  <c r="I147" i="7"/>
  <c r="H147" i="7"/>
  <c r="L131" i="7"/>
  <c r="M131" i="7"/>
  <c r="K131" i="7"/>
  <c r="L24" i="7"/>
  <c r="M24" i="7"/>
  <c r="K24" i="7"/>
  <c r="L106" i="7"/>
  <c r="L13" i="7" s="1"/>
  <c r="M106" i="7"/>
  <c r="M13" i="7" s="1"/>
  <c r="L105" i="7"/>
  <c r="L12" i="7" s="1"/>
  <c r="M105" i="7"/>
  <c r="M12" i="7" s="1"/>
  <c r="K105" i="7"/>
  <c r="K12" i="7" s="1"/>
  <c r="K106" i="7"/>
  <c r="K13" i="7" s="1"/>
  <c r="L104" i="7"/>
  <c r="L11" i="7" s="1"/>
  <c r="M104" i="7"/>
  <c r="M11" i="7" s="1"/>
  <c r="K104" i="7"/>
  <c r="K11" i="7" s="1"/>
  <c r="G27" i="7"/>
  <c r="I27" i="7"/>
  <c r="G26" i="7"/>
  <c r="I26" i="7"/>
  <c r="G25" i="7"/>
  <c r="I25" i="7"/>
  <c r="N154" i="7"/>
  <c r="N152" i="7"/>
  <c r="N27" i="7" l="1"/>
  <c r="G24" i="7"/>
  <c r="K103" i="7"/>
  <c r="N172" i="7"/>
  <c r="M103" i="7"/>
  <c r="N171" i="7"/>
  <c r="N151" i="7"/>
  <c r="N25" i="7"/>
  <c r="N170" i="7"/>
  <c r="N169" i="7" s="1"/>
  <c r="L103" i="7"/>
  <c r="N26" i="7"/>
  <c r="N155" i="7"/>
  <c r="N147" i="7"/>
  <c r="I24" i="7"/>
  <c r="L117" i="7"/>
  <c r="M117" i="7"/>
  <c r="K117" i="7"/>
  <c r="H117" i="7"/>
  <c r="I117" i="7"/>
  <c r="N119" i="7"/>
  <c r="N120" i="7"/>
  <c r="N118" i="7"/>
  <c r="E119" i="7"/>
  <c r="E120" i="7"/>
  <c r="F13" i="7"/>
  <c r="I134" i="7"/>
  <c r="I133" i="7"/>
  <c r="I132" i="7"/>
  <c r="N129" i="7"/>
  <c r="N128" i="7"/>
  <c r="H127" i="7"/>
  <c r="F127" i="7"/>
  <c r="E127" i="7"/>
  <c r="N37" i="7"/>
  <c r="N36" i="7"/>
  <c r="N35" i="7"/>
  <c r="K34" i="7"/>
  <c r="I34" i="7"/>
  <c r="H34" i="7"/>
  <c r="F8" i="7" l="1"/>
  <c r="F5" i="7" s="1"/>
  <c r="F10" i="7"/>
  <c r="N24" i="7"/>
  <c r="N117" i="7"/>
  <c r="N133" i="7"/>
  <c r="N132" i="7"/>
  <c r="N134" i="7"/>
  <c r="N127" i="7"/>
  <c r="N34" i="7"/>
  <c r="N131" i="7" l="1"/>
  <c r="N23" i="7" l="1"/>
  <c r="N22" i="7"/>
  <c r="N21" i="7"/>
  <c r="H20" i="7"/>
  <c r="E20" i="7"/>
  <c r="N20" i="7" l="1"/>
  <c r="N67" i="7"/>
  <c r="N68" i="7"/>
  <c r="N69" i="7"/>
  <c r="N71" i="7"/>
  <c r="N72" i="7"/>
  <c r="N73" i="7"/>
  <c r="N75" i="7"/>
  <c r="N76" i="7"/>
  <c r="N77" i="7"/>
  <c r="H66" i="7" l="1"/>
  <c r="E70" i="7"/>
  <c r="E66" i="7"/>
  <c r="N74" i="7" l="1"/>
  <c r="N66" i="7"/>
  <c r="N70" i="7"/>
  <c r="K6" i="7"/>
  <c r="L6" i="7"/>
  <c r="K7" i="7"/>
  <c r="L7" i="7"/>
  <c r="M7" i="7"/>
  <c r="K8" i="7"/>
  <c r="L8" i="7"/>
  <c r="M8" i="7"/>
  <c r="N42" i="7"/>
  <c r="N43" i="7"/>
  <c r="N44" i="7"/>
  <c r="N45" i="7"/>
  <c r="N46" i="7"/>
  <c r="N47" i="7"/>
  <c r="N48" i="7"/>
  <c r="N49" i="7"/>
  <c r="N50" i="7"/>
  <c r="N51" i="7"/>
  <c r="N52" i="7"/>
  <c r="N53" i="7"/>
  <c r="M54" i="7"/>
  <c r="N54" i="7" s="1"/>
  <c r="N55" i="7"/>
  <c r="N56" i="7"/>
  <c r="N57" i="7"/>
  <c r="L58" i="7"/>
  <c r="N58" i="7" s="1"/>
  <c r="N59" i="7"/>
  <c r="N60" i="7"/>
  <c r="N61" i="7"/>
  <c r="K62" i="7"/>
  <c r="N62" i="7" s="1"/>
  <c r="N63" i="7"/>
  <c r="N64" i="7"/>
  <c r="N65" i="7"/>
  <c r="K81" i="7"/>
  <c r="L81" i="7"/>
  <c r="N82" i="7"/>
  <c r="N83" i="7"/>
  <c r="N84" i="7"/>
  <c r="K85" i="7"/>
  <c r="L85" i="7"/>
  <c r="N86" i="7"/>
  <c r="N87" i="7"/>
  <c r="N88" i="7"/>
  <c r="N93" i="7"/>
  <c r="N94" i="7"/>
  <c r="N95" i="7"/>
  <c r="N100" i="7"/>
  <c r="N101" i="7"/>
  <c r="N102" i="7"/>
  <c r="N106" i="7" l="1"/>
  <c r="N13" i="7" s="1"/>
  <c r="N8" i="7" s="1"/>
  <c r="N105" i="7"/>
  <c r="N12" i="7" s="1"/>
  <c r="N7" i="7" s="1"/>
  <c r="N5" i="7" s="1"/>
  <c r="N104" i="7"/>
  <c r="N11" i="7" s="1"/>
  <c r="N92" i="7"/>
  <c r="N85" i="7"/>
  <c r="N81" i="7"/>
  <c r="M10" i="7"/>
  <c r="N99" i="7"/>
  <c r="L5" i="7"/>
  <c r="K5" i="7"/>
  <c r="M6" i="7"/>
  <c r="M5" i="7" s="1"/>
  <c r="L10" i="7"/>
  <c r="K10" i="7"/>
  <c r="N103" i="7" l="1"/>
  <c r="N10" i="7"/>
</calcChain>
</file>

<file path=xl/sharedStrings.xml><?xml version="1.0" encoding="utf-8"?>
<sst xmlns="http://schemas.openxmlformats.org/spreadsheetml/2006/main" count="282" uniqueCount="124">
  <si>
    <t>№
 п.п.</t>
  </si>
  <si>
    <t>Наименование показателя</t>
  </si>
  <si>
    <t>Базовое значение</t>
  </si>
  <si>
    <t>Значение показателя/ потребность в финансировании, млн. рублей</t>
  </si>
  <si>
    <t>Значение/ года</t>
  </si>
  <si>
    <t>Дата /
вид бюджета</t>
  </si>
  <si>
    <t>2022 г.</t>
  </si>
  <si>
    <t>2023 г.</t>
  </si>
  <si>
    <t>2024 г.</t>
  </si>
  <si>
    <t>Всего</t>
  </si>
  <si>
    <t>краевой бюджет</t>
  </si>
  <si>
    <t>бюджет МО</t>
  </si>
  <si>
    <t>1</t>
  </si>
  <si>
    <t>2</t>
  </si>
  <si>
    <t>Меропиятия</t>
  </si>
  <si>
    <t>Потребность в финансировании, млн. рублей</t>
  </si>
  <si>
    <t>1.1</t>
  </si>
  <si>
    <t>всего</t>
  </si>
  <si>
    <t>федер. бюджет</t>
  </si>
  <si>
    <r>
      <t xml:space="preserve">сумма </t>
    </r>
    <r>
      <rPr>
        <b/>
        <sz val="15"/>
        <rFont val="Times New Roman"/>
        <family val="1"/>
        <charset val="204"/>
      </rPr>
      <t>подписанного</t>
    </r>
    <r>
      <rPr>
        <sz val="15"/>
        <rFont val="Times New Roman"/>
        <family val="1"/>
        <charset val="204"/>
      </rPr>
      <t xml:space="preserve"> контракта по мероприятию</t>
    </r>
  </si>
  <si>
    <t>Примечание.
Сумма контракта, дата заключения контракта, поставщик, дата завершения работ по контракту. Дата внесения изменений в план-график, планируемая дата начала конкурсных процедур, планируемая дата заключения контракта. Для контрактов на подписании - дата завершения конкурсных процедур, сумма контракта, поставщик, планируемая дата заключения контракта, дата завершения работ по контракту.</t>
  </si>
  <si>
    <t>2019 г. 
(план в соответствии с бюджетом)</t>
  </si>
  <si>
    <t>2021 г.
 (план в соответствии с бюджетом)</t>
  </si>
  <si>
    <t>2020 г.
(план в соответствии с бюджетом)</t>
  </si>
  <si>
    <t>ВСЕГО 2019-2024</t>
  </si>
  <si>
    <t>Приложение 1</t>
  </si>
  <si>
    <t>2.1</t>
  </si>
  <si>
    <r>
      <rPr>
        <b/>
        <sz val="22"/>
        <color rgb="FF0070C0"/>
        <rFont val="Times New Roman"/>
        <family val="1"/>
        <charset val="204"/>
      </rPr>
      <t xml:space="preserve">ЕЖЕМЕСЯЧНАЯ </t>
    </r>
    <r>
      <rPr>
        <b/>
        <sz val="22"/>
        <rFont val="Times New Roman"/>
        <family val="1"/>
        <charset val="204"/>
      </rPr>
      <t xml:space="preserve">
форма предоставления информации </t>
    </r>
  </si>
  <si>
    <t>2.1.</t>
  </si>
  <si>
    <t xml:space="preserve">Всего 
по мероприятиям 
национальных проектов  </t>
  </si>
  <si>
    <t>В сфере жилищно-коммунального хозяйства</t>
  </si>
  <si>
    <t>Освоение субсидий из  бюджетов на инвестиционные цели вне национальных проектов</t>
  </si>
  <si>
    <t>Всего субсидий из бюджета на инвестиционные цели вне национальных проектов</t>
  </si>
  <si>
    <t xml:space="preserve">ВСЕГО </t>
  </si>
  <si>
    <t>Национальный проект  ДЕМОГРАФИЯ</t>
  </si>
  <si>
    <t>Региональный проект СПОРТ-НОРМА ЖИЗНИ</t>
  </si>
  <si>
    <t>Доля детей и молодежи (3-29лет), систематически занимающихся физической культурой и спортом, в общей числености детей и молодежи</t>
  </si>
  <si>
    <t>Плоскостное спортивное сооружение. Крытая спортивная площадка (атлетический павильон) ждя гимнастических упражнений. МБУ "Спортивная школа "Юность"</t>
  </si>
  <si>
    <t>Плоскостное спортивное сооружение. Крытая спортивная площадка (атлетический павильон) ждя гимнастических упражнений. МБУ "Спортивная школа "Восток"</t>
  </si>
  <si>
    <t>Капитильный ремонт освещения стадиона "Восток" Арсньевский ГО</t>
  </si>
  <si>
    <t>Капитильный ремонт спортивных залов (атлетический, тренажерный) МБУ "Спортивная школа олимпийского резерва "Богатырь"</t>
  </si>
  <si>
    <t>Капитальный ремонт многофункционального спортивного комплекса МБУ "Спортивная школа "Восток"</t>
  </si>
  <si>
    <t>Капитальный ремонт многофункционального спортивного комплекса МБУ "Спортивная школа "Юность"</t>
  </si>
  <si>
    <t>Арсеньевский городской округ</t>
  </si>
  <si>
    <t>Доля населения среднего возраста, систематически занимающихся физической культурой и спортом, в общей числености населения среднего возраста (30-54(59) лет)</t>
  </si>
  <si>
    <t>Реконструкция многофункционального комплекса МБУ "Спортивная школа "Полет" Арсеньевского ГО</t>
  </si>
  <si>
    <t>2021-2023</t>
  </si>
  <si>
    <t>3</t>
  </si>
  <si>
    <t>Доля населения старшего возраста, систематически занимающихся физической культурой и спортом, в общей числености населения старшего возраста (50 (60) лет и старше</t>
  </si>
  <si>
    <t>3.1</t>
  </si>
  <si>
    <t>Реконструкция стадиона "Авангард" г.Арсеньев</t>
  </si>
  <si>
    <t>2019-2021</t>
  </si>
  <si>
    <r>
      <t xml:space="preserve">ИНФОРМАЦИЯ
 по показателям и мероприятиям дорожных карт по достижению показателей
 Указа Президента Российской Федерации от 07.05.2018 № 204
</t>
    </r>
    <r>
      <rPr>
        <i/>
        <u/>
        <sz val="16"/>
        <rFont val="Times New Roman"/>
        <family val="1"/>
        <charset val="204"/>
      </rPr>
      <t>муниципальное образование Арсеньевский городский округ</t>
    </r>
  </si>
  <si>
    <t>Оснащение музыкальными инструментами, оборудованием и учебными материалами Муниципального бюджетного учреждения дополнительного образования "Детская школа искусств"</t>
  </si>
  <si>
    <t>Региональный проект "Культурная среда"</t>
  </si>
  <si>
    <t>2019-2020</t>
  </si>
  <si>
    <t>Реконструкция водопроводных очистных сооружений на водохранилище реки Дачная</t>
  </si>
  <si>
    <t>Информацией о заключенных контрактах не располагаем</t>
  </si>
  <si>
    <t>2018-2021</t>
  </si>
  <si>
    <t>Строительство крытого тренировочного катка в г.Арсеньеве</t>
  </si>
  <si>
    <t>Уровень обеспечености населения спортивными сооружениями исходя из единовременной ропускной способности объектов спорта</t>
  </si>
  <si>
    <t>4</t>
  </si>
  <si>
    <t>Строительство скоростной канатной дороги на базе зимних видов спорта КГАУ "КСШ" в г.Арсеньев (гора Обзорная)</t>
  </si>
  <si>
    <t>2.2</t>
  </si>
  <si>
    <t>Строительство пришкольного стадиона при МОБУ "Средняя общеобразовательная школа № 5</t>
  </si>
  <si>
    <t>Строительство пришкольного стадиона при МОБУ "Гимназия № 7"</t>
  </si>
  <si>
    <t>Строительство пришкольного стадиона при МОБУ "Средняя общеобразовательная школа № 10"</t>
  </si>
  <si>
    <t>Национальный проект "Образование"</t>
  </si>
  <si>
    <t>Региональный проект "Успех каждого ребенка"</t>
  </si>
  <si>
    <t>Создание детского технопарка "КВАНТОРИУМ" (путем реконструкции здания)</t>
  </si>
  <si>
    <t>На выполнение работ по разработке проектно-сметной документации по объекту «Реконструкция нежилого здания по ул. Жуковского,9  в г. Арсеньеве для создания детского технопарка «Кванториум» заключен муниципальный контракт от 31.05.2019 №0320300105119000024_293572 на сумму 5154,639 тыс.рублей. Проектно-сметная документация находитсяв процессе разработки, срок окончания работ - 30.11.2019 года</t>
  </si>
  <si>
    <t>Региональный проект " Содействие занятости женщин - создание условий дошкольного образования для детей в возрасте до трех лет"</t>
  </si>
  <si>
    <t>Строительство детского сада на 230 мест</t>
  </si>
  <si>
    <t>Численность воспитанников в возрасте до трех лет, посещающих государственные и муниципальные организации, осуществляющие образовательную деятельность по образовательным программам дошкольного образования, присмотр и уход, в том числе в субъектах Российской Федерации, входящих в состав Дальневосточного и Северо-Кавказского федеральных округов, человек</t>
  </si>
  <si>
    <t>2.3</t>
  </si>
  <si>
    <t>2.4</t>
  </si>
  <si>
    <t>2.5</t>
  </si>
  <si>
    <t>2.6</t>
  </si>
  <si>
    <t>2.7</t>
  </si>
  <si>
    <t>2.8</t>
  </si>
  <si>
    <t>2.9</t>
  </si>
  <si>
    <t>3.2</t>
  </si>
  <si>
    <t>4.1</t>
  </si>
  <si>
    <t>5</t>
  </si>
  <si>
    <t>5.1</t>
  </si>
  <si>
    <t>Национальный проект КУЛЬТУРА</t>
  </si>
  <si>
    <t>Количество организаций культуры, получивших современное оборудование, ед. (нарастающим итогом)</t>
  </si>
  <si>
    <t>Национальный проект ЭКОЛОГИЯ</t>
  </si>
  <si>
    <t>Региональный проект "Чистая вода"</t>
  </si>
  <si>
    <t>Доля городского населения Российской Федерации, обеспеченного качественной питьевой водой из систем централизованного водоснабжения, %</t>
  </si>
  <si>
    <t>Национальный проект ЖИЛЬЕ И ГОРОДСКАЯ СРЕДА</t>
  </si>
  <si>
    <t>1. Количество городов с благоприятной городской средой, ед.</t>
  </si>
  <si>
    <t>2. Реализованы мероприятия по благоуствойству, предусмотренные государственными (муниципальными) программами формирования современной городской среды (количество обустроенных ебщественных пространств), не менее ед. накопительным итогом начиная с 2019 г., ед.</t>
  </si>
  <si>
    <t>3. Среднее значение индекса качества городской среды по Российской Федерации, условная единица</t>
  </si>
  <si>
    <t>4. 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</si>
  <si>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>Региональный проект "Формирование комфортной городской среды в Приморском крае"</t>
  </si>
  <si>
    <t>Итого
 по национальному проекту "Экология"</t>
  </si>
  <si>
    <t>Итого
 по национальному проекту "Культура"</t>
  </si>
  <si>
    <t xml:space="preserve"> Благоустройство дворовых территорий многоквартирных жилых домов</t>
  </si>
  <si>
    <t>1.2</t>
  </si>
  <si>
    <t xml:space="preserve"> Благоустройство наиболее посещаемой муниципальной территории общего пользования городского округа</t>
  </si>
  <si>
    <t>1.3</t>
  </si>
  <si>
    <t xml:space="preserve"> Благоустройство территории городского парка</t>
  </si>
  <si>
    <t>МК от 24.05.2019  с ООО "Строительная компания № 1" на сумму 3 643 616,60 руб., контракт исполнен, оплачен</t>
  </si>
  <si>
    <t>Итого
 по национальному проекту "Жилье и городская среда"</t>
  </si>
  <si>
    <t>Итого
 по национальному проекту "Образование"</t>
  </si>
  <si>
    <t>Итого
 по национальному проекту "Демография"</t>
  </si>
  <si>
    <t>Переселение граждан из аварийного жилищного фонда
данного поуказателя</t>
  </si>
  <si>
    <t>Количество квадратных метров, расселенного аварийного жилищного фонда, тыс. кв. метров общей площади</t>
  </si>
  <si>
    <t>Количество граждан, расселенных из аварийного жилищного фонда, тыс. чел.</t>
  </si>
  <si>
    <t>Региональный проект "Обеспечение устойчивого сокращения непригодного для проживания жилищного фонда в Приморском крае"</t>
  </si>
  <si>
    <t>Благоустройство территорий детских и спортивных площадок</t>
  </si>
  <si>
    <t>0/2018</t>
  </si>
  <si>
    <t>МК №0320300127719000004_273237 от 19.08.2019 ООО "СТРОЙСЕРВИС" на установку плоскостного сооружения. Срок исполнения контракта 31.10.2019</t>
  </si>
  <si>
    <t>Договор №02 от 15.07.2019 с ИП Фирсов на приобретение оборудования; МК №03 от 06.08.2019 ООО "СТРОЙСЕРВИС" на установку плоскостного сооружения.Срок исполнения контракта 31.10.2019</t>
  </si>
  <si>
    <t>Проектирование реконструкции стадиоа "Авангард" с трибунами на 2500 посадочных мест, МК заключён 20.05.2019 с  ООО "Бельведер". Срок исполнения контракта 10.12.2019</t>
  </si>
  <si>
    <r>
      <t>МУНИЦИПАЛЬНЫЙ КОНТРАКТ № 0120300004419000047_88114 от 15.07.2019. на выполнение работ по реконструкции водопроводных очистных сооружений на сумму 250 259,670 тыс.руб.  Подрядная организация: ООО «Первый Контур». Срок окончания работ 02.11.2020.                                                         08.08.2019 завершение конкурсной процедуры по определению поставщика услуг по строительному контролю. Сумма контракта 4 380,160 тыс.руб. МУНИЦИПАЛЬНЫЙ КОНТРАКТ № 0120300004419000075_88114 от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 xml:space="preserve">23.08.2019. Срок окончания работ 30.11.2020. </t>
    </r>
  </si>
  <si>
    <t>19.06.2019 заключен МК № 0120300004419000043_88114 с АО "Примавтодор" на выполнение работ по ремонту внутридворовых дорог и тратуаров. Сумма по МК 14 481 445,33 руб. Срок завершения контракта 15.09.2019.                  17.06.2019 заключен МК№ 0120300004419000045_88114 с ООО "Счастливое детство" на выполнение работ по устройству детских площадок. Сумма по МК - 9913822,09 руб. Срок завершения контракта 15.09.2019.                     18.06.2019 заключен МК№ 0120300004419000046_88114 с ООО "Счастливое детство" на ввполнение работ по устройству спортивных площадок и воркаутов. Сумма по МК - 6441193,8 руб. Срок завершения контракта 15.09.2019.                                                                            На образовавшуюся экономию по результатам конкурсных процедур в размере 2565600,64 руб. завершена процедура определения поставщика 26.08.2019 года. Заключен МК № 0120300004419000080_88114 от 10.09.2019 на сумму 2166,979 тыс. руб. на выполнение работ по благоустройству дворовых территорий. Срок выполнения работ 20.10.2019.</t>
  </si>
  <si>
    <r>
      <t>1.МК № 0120300004419000060_88114 от 19.07.2019 с ООО "Сахгород" по благоустройству сквера в честь 25-летия г.Арсеньева (устройство скейтпарка) на сумму 2 963 377,0 руб., срок кончания контракта 20.10.2019г.
2.МК № 0120300004419000059_88114 от 29.07.2019 с ООО "Счастливое детство" по благоустройству сквера в честь 25-летия г.Арсеньева (устройство мультиспортивной площадки) на сумму 9 714 014,00 руб., срок окончания контракта 30.09.2019. 
3.МК № 0120300004419000062_88114 от 26.07.2019 с АО "Арсеньевэлектросервис" по благоустройству сквера в честь 25-летия г.Арсеньева (устройство освещ</t>
    </r>
    <r>
      <rPr>
        <b/>
        <i/>
        <sz val="15"/>
        <rFont val="Times New Roman"/>
        <family val="1"/>
        <charset val="204"/>
      </rPr>
      <t>ения) на сумму 3 865 990,91 руб. Работы выполнены 30.08.2019. Отправлена заявка на оплату 09.09.2019.</t>
    </r>
    <r>
      <rPr>
        <b/>
        <i/>
        <sz val="15"/>
        <color rgb="FF000000"/>
        <rFont val="Times New Roman"/>
        <family val="1"/>
        <charset val="204"/>
      </rPr>
      <t xml:space="preserve">
4. МК № 0120300004419000061_88114 от 26.07.2019 с ООО "Строительная компания № 1" по благоустройству сквера в честь 25-летия г.Арсеньева (2 этап, продолжение) на сумму 12 205 240,88 руб., срок исполнения 30.10.2019.
5. МК № 0120300004419000077_88114 от 27.08.2019 по благоустройству сквера в честь 25-летия г.Арсеньева (2 этап, продолжение(устройство видеонаблюдения) на сумму 853525,52 руб. Срок окончания работ 30.10.2019.                                                             6. Выполнение работ по благоустройству сквера в честь 25-летия г.Арсеньева (2 этап, продолжение (дополнительные работы) на сумму 830252,61 руб. Планируемая дата проведения аукциона 19.09.2019. Планируемая дата заключения контракта 30.09.2019</t>
    </r>
  </si>
  <si>
    <t xml:space="preserve"> На разработку проектно-сметной документации заключен муниципальный контракт с ООО "Смарт-Проект"  от 31.05.2019 года №0320300105119000035_288394 на сумму 790,0 тыс.рублей,срок исполнения работ - 07 октября 2019 года. На выполнение работ по инженерно-экологическим исследованиям заключен договор с ООО "Смарт-проект"  от 17.06.2019г. № №09/19-П на сумму 169,6 тыс.рублей, работы выполнены, оплата произведена в полном объеме. </t>
  </si>
  <si>
    <t xml:space="preserve"> На разработку проектно-сметной документации заключен муниципальный контракт с ООО "Смарт-Проект"  от 31.05.2019 года №0320300105119000036_288395 на сумму 867,0 тыс.рублей,срок исполнения работ - 07 октября 2019 года. На выполнение работ по инженерно-экологическим исследованиям заключен договор с ООО "Смарт-проект"  от 10.06.2019г. № №11/19-П на сумму 169,6 тыс.рублей, работы выполнены, оплата произведена в полном объеме. </t>
  </si>
  <si>
    <t xml:space="preserve"> На разработку проектно-сметной документации заключен муниципальный контракт с ООО "Смарт-Проект"  от 31.05.2019 года №0320300105119000037_287976 на сумму 850,0 тыс.рублей,срок исполнения работ - 07 октября 2019 года. На выполнение работ по инженерно-экологическим исследованиям заключен договор с ООО "Смарт-проект"  от 17.06.2019г. № №10/19-П на сумму 169,6 тыс.рублей, работы выполнены, оплата произведена в полном объеме. </t>
  </si>
  <si>
    <t>профинанси-ровано (кассовый расход) /исполнение 
на 10.09.2019</t>
  </si>
  <si>
    <t xml:space="preserve">В мае-августе 2019 г. заключено 10 договоров (контрактов) из 10 на сумму 4 401 027,85 руб. (простые закупки) на приобретение музыкальных инструментов, учебных материалов и оборудования. 9 договоров (контрактов) исполнено. Дата окончательной поставки музыкального инструмента - ноябрь 2019г.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</si>
</sst>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/m/yy;@"/>
    <numFmt numFmtId="165" formatCode="#,##0.0"/>
    <numFmt numFmtId="166" formatCode="#,##0.000"/>
    <numFmt numFmtId="167" formatCode="0.000"/>
    <numFmt numFmtId="168" formatCode="#,##0.0000"/>
    <numFmt numFmtId="169" formatCode="0.0"/>
  </numFmts>
  <fonts count="29" x14ac:knownFonts="1">
    <font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5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5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22"/>
      <name val="Times New Roman"/>
      <family val="1"/>
      <charset val="204"/>
    </font>
    <font>
      <b/>
      <sz val="22"/>
      <color rgb="FF0070C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5"/>
      <color rgb="FF0070C0"/>
      <name val="Times New Roman"/>
      <family val="1"/>
      <charset val="204"/>
    </font>
    <font>
      <sz val="15"/>
      <color rgb="FF000000"/>
      <name val="Calibri"/>
      <family val="2"/>
      <charset val="204"/>
    </font>
    <font>
      <i/>
      <sz val="15"/>
      <color rgb="FF0070C0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5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5E0B4"/>
        <bgColor rgb="FFDAE3F3"/>
      </patternFill>
    </fill>
    <fill>
      <patternFill patternType="solid">
        <fgColor rgb="FFDAE3F3"/>
        <bgColor rgb="FFDEEBF7"/>
      </patternFill>
    </fill>
    <fill>
      <patternFill patternType="solid">
        <fgColor rgb="FFF8CBAD"/>
        <bgColor rgb="FFF4B183"/>
      </patternFill>
    </fill>
    <fill>
      <patternFill patternType="solid">
        <fgColor theme="5" tint="0.59999389629810485"/>
        <bgColor rgb="FFFFFFCC"/>
      </patternFill>
    </fill>
    <fill>
      <patternFill patternType="solid">
        <fgColor rgb="FFFFCCCC"/>
        <bgColor indexed="64"/>
      </patternFill>
    </fill>
    <fill>
      <patternFill patternType="solid">
        <fgColor rgb="FFFFCCCC"/>
        <bgColor rgb="FFFFFFCC"/>
      </patternFill>
    </fill>
    <fill>
      <patternFill patternType="solid">
        <fgColor rgb="FFE3D5FF"/>
        <bgColor indexed="64"/>
      </patternFill>
    </fill>
    <fill>
      <patternFill patternType="solid">
        <fgColor rgb="FFE3D5FF"/>
        <bgColor rgb="FFFFFFCC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5E0B4"/>
        <bgColor rgb="FFFFFFCC"/>
      </patternFill>
    </fill>
    <fill>
      <patternFill patternType="solid">
        <fgColor rgb="FFC5E0B4"/>
        <bgColor indexed="64"/>
      </patternFill>
    </fill>
    <fill>
      <patternFill patternType="solid">
        <fgColor theme="9" tint="0.59999389629810485"/>
        <bgColor rgb="FFFFFFCC"/>
      </patternFill>
    </fill>
    <fill>
      <patternFill patternType="solid">
        <fgColor theme="9" tint="0.59999389629810485"/>
        <bgColor rgb="FFF4B18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EEBF7"/>
      </patternFill>
    </fill>
    <fill>
      <patternFill patternType="solid">
        <fgColor theme="4" tint="0.79998168889431442"/>
        <bgColor rgb="FFDAE3F3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37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  <xf numFmtId="2" fontId="7" fillId="2" borderId="6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164" fontId="11" fillId="5" borderId="6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vertical="center"/>
    </xf>
    <xf numFmtId="49" fontId="12" fillId="6" borderId="11" xfId="0" applyNumberFormat="1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 vertical="top"/>
    </xf>
    <xf numFmtId="1" fontId="3" fillId="0" borderId="3" xfId="0" applyNumberFormat="1" applyFont="1" applyBorder="1" applyAlignment="1">
      <alignment horizontal="center" vertical="top" wrapText="1"/>
    </xf>
    <xf numFmtId="3" fontId="2" fillId="5" borderId="6" xfId="0" applyNumberFormat="1" applyFont="1" applyFill="1" applyBorder="1" applyAlignment="1">
      <alignment horizontal="center" vertical="center"/>
    </xf>
    <xf numFmtId="3" fontId="2" fillId="5" borderId="8" xfId="0" applyNumberFormat="1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vertical="center" wrapText="1"/>
    </xf>
    <xf numFmtId="0" fontId="0" fillId="0" borderId="0" xfId="0" applyFill="1"/>
    <xf numFmtId="165" fontId="3" fillId="0" borderId="6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top"/>
    </xf>
    <xf numFmtId="2" fontId="7" fillId="2" borderId="8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2" fontId="7" fillId="9" borderId="6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15" fillId="0" borderId="0" xfId="0" applyFont="1"/>
    <xf numFmtId="0" fontId="6" fillId="9" borderId="6" xfId="0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3" fontId="2" fillId="5" borderId="14" xfId="0" applyNumberFormat="1" applyFont="1" applyFill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3" fontId="10" fillId="0" borderId="25" xfId="0" applyNumberFormat="1" applyFont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0" fillId="0" borderId="0" xfId="0" applyFont="1"/>
    <xf numFmtId="0" fontId="22" fillId="0" borderId="0" xfId="0" applyFont="1"/>
    <xf numFmtId="0" fontId="5" fillId="13" borderId="6" xfId="0" applyFont="1" applyFill="1" applyBorder="1" applyAlignment="1">
      <alignment horizontal="center" vertical="center"/>
    </xf>
    <xf numFmtId="165" fontId="6" fillId="8" borderId="6" xfId="0" applyNumberFormat="1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/>
    </xf>
    <xf numFmtId="2" fontId="3" fillId="9" borderId="6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/>
    </xf>
    <xf numFmtId="165" fontId="6" fillId="10" borderId="17" xfId="0" applyNumberFormat="1" applyFont="1" applyFill="1" applyBorder="1" applyAlignment="1">
      <alignment horizontal="center" vertical="center"/>
    </xf>
    <xf numFmtId="0" fontId="6" fillId="11" borderId="30" xfId="0" applyFont="1" applyFill="1" applyBorder="1" applyAlignment="1">
      <alignment horizontal="center" vertical="center" wrapText="1"/>
    </xf>
    <xf numFmtId="0" fontId="6" fillId="11" borderId="31" xfId="0" applyFont="1" applyFill="1" applyBorder="1" applyAlignment="1">
      <alignment horizontal="center" vertical="center" wrapText="1"/>
    </xf>
    <xf numFmtId="1" fontId="3" fillId="0" borderId="19" xfId="0" applyNumberFormat="1" applyFont="1" applyFill="1" applyBorder="1" applyAlignment="1">
      <alignment horizontal="center" vertical="top" wrapText="1"/>
    </xf>
    <xf numFmtId="1" fontId="7" fillId="0" borderId="19" xfId="0" applyNumberFormat="1" applyFont="1" applyFill="1" applyBorder="1" applyAlignment="1">
      <alignment horizontal="center" vertical="top" wrapText="1"/>
    </xf>
    <xf numFmtId="1" fontId="3" fillId="0" borderId="19" xfId="0" applyNumberFormat="1" applyFont="1" applyBorder="1" applyAlignment="1">
      <alignment horizontal="center" vertical="top" wrapText="1"/>
    </xf>
    <xf numFmtId="49" fontId="7" fillId="0" borderId="28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2" fontId="7" fillId="0" borderId="34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1" fillId="12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3" fillId="12" borderId="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49" fontId="10" fillId="0" borderId="38" xfId="0" applyNumberFormat="1" applyFont="1" applyFill="1" applyBorder="1" applyAlignment="1">
      <alignment horizontal="center" vertical="center"/>
    </xf>
    <xf numFmtId="165" fontId="6" fillId="0" borderId="4" xfId="0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12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65" fontId="6" fillId="17" borderId="1" xfId="0" applyNumberFormat="1" applyFont="1" applyFill="1" applyBorder="1" applyAlignment="1">
      <alignment horizontal="center" vertical="center"/>
    </xf>
    <xf numFmtId="165" fontId="7" fillId="17" borderId="6" xfId="0" applyNumberFormat="1" applyFont="1" applyFill="1" applyBorder="1" applyAlignment="1">
      <alignment horizontal="center" vertical="center"/>
    </xf>
    <xf numFmtId="2" fontId="7" fillId="16" borderId="6" xfId="0" applyNumberFormat="1" applyFont="1" applyFill="1" applyBorder="1" applyAlignment="1">
      <alignment horizontal="center" vertical="center" wrapText="1"/>
    </xf>
    <xf numFmtId="0" fontId="15" fillId="17" borderId="0" xfId="0" applyFont="1" applyFill="1"/>
    <xf numFmtId="0" fontId="4" fillId="16" borderId="6" xfId="0" applyFont="1" applyFill="1" applyBorder="1" applyAlignment="1">
      <alignment horizontal="center" vertical="center" wrapText="1"/>
    </xf>
    <xf numFmtId="165" fontId="3" fillId="17" borderId="6" xfId="0" applyNumberFormat="1" applyFont="1" applyFill="1" applyBorder="1" applyAlignment="1">
      <alignment horizontal="center" vertical="center"/>
    </xf>
    <xf numFmtId="165" fontId="4" fillId="17" borderId="6" xfId="0" applyNumberFormat="1" applyFont="1" applyFill="1" applyBorder="1" applyAlignment="1">
      <alignment horizontal="center" vertical="center"/>
    </xf>
    <xf numFmtId="2" fontId="3" fillId="16" borderId="6" xfId="0" applyNumberFormat="1" applyFont="1" applyFill="1" applyBorder="1" applyAlignment="1">
      <alignment horizontal="center" vertical="center" wrapText="1"/>
    </xf>
    <xf numFmtId="0" fontId="0" fillId="17" borderId="0" xfId="0" applyFill="1"/>
    <xf numFmtId="0" fontId="6" fillId="16" borderId="6" xfId="0" applyFont="1" applyFill="1" applyBorder="1" applyAlignment="1">
      <alignment horizontal="center" vertical="center" wrapText="1"/>
    </xf>
    <xf numFmtId="165" fontId="6" fillId="17" borderId="6" xfId="0" applyNumberFormat="1" applyFont="1" applyFill="1" applyBorder="1" applyAlignment="1">
      <alignment horizontal="center" vertical="center"/>
    </xf>
    <xf numFmtId="0" fontId="15" fillId="17" borderId="6" xfId="0" applyFont="1" applyFill="1" applyBorder="1"/>
    <xf numFmtId="0" fontId="0" fillId="17" borderId="6" xfId="0" applyFill="1" applyBorder="1"/>
    <xf numFmtId="4" fontId="10" fillId="0" borderId="7" xfId="0" applyNumberFormat="1" applyFont="1" applyBorder="1" applyAlignment="1">
      <alignment horizontal="center" vertical="center"/>
    </xf>
    <xf numFmtId="165" fontId="7" fillId="17" borderId="14" xfId="0" applyNumberFormat="1" applyFont="1" applyFill="1" applyBorder="1" applyAlignment="1">
      <alignment horizontal="center" vertical="center"/>
    </xf>
    <xf numFmtId="165" fontId="4" fillId="17" borderId="14" xfId="0" applyNumberFormat="1" applyFont="1" applyFill="1" applyBorder="1" applyAlignment="1">
      <alignment horizontal="center" vertical="center"/>
    </xf>
    <xf numFmtId="166" fontId="7" fillId="17" borderId="6" xfId="0" applyNumberFormat="1" applyFont="1" applyFill="1" applyBorder="1" applyAlignment="1">
      <alignment horizontal="center" vertical="center"/>
    </xf>
    <xf numFmtId="166" fontId="4" fillId="17" borderId="6" xfId="0" applyNumberFormat="1" applyFont="1" applyFill="1" applyBorder="1" applyAlignment="1">
      <alignment horizontal="center" vertical="center"/>
    </xf>
    <xf numFmtId="167" fontId="7" fillId="16" borderId="6" xfId="0" applyNumberFormat="1" applyFont="1" applyFill="1" applyBorder="1" applyAlignment="1">
      <alignment horizontal="center" vertical="center" wrapText="1"/>
    </xf>
    <xf numFmtId="167" fontId="7" fillId="16" borderId="8" xfId="0" applyNumberFormat="1" applyFont="1" applyFill="1" applyBorder="1" applyAlignment="1">
      <alignment horizontal="center" vertical="center" wrapText="1"/>
    </xf>
    <xf numFmtId="167" fontId="3" fillId="16" borderId="6" xfId="0" applyNumberFormat="1" applyFont="1" applyFill="1" applyBorder="1" applyAlignment="1">
      <alignment horizontal="center" vertical="center" wrapText="1"/>
    </xf>
    <xf numFmtId="166" fontId="3" fillId="17" borderId="6" xfId="0" applyNumberFormat="1" applyFont="1" applyFill="1" applyBorder="1" applyAlignment="1">
      <alignment horizontal="center" vertical="center"/>
    </xf>
    <xf numFmtId="166" fontId="6" fillId="17" borderId="6" xfId="0" applyNumberFormat="1" applyFont="1" applyFill="1" applyBorder="1" applyAlignment="1">
      <alignment horizontal="center" vertical="center"/>
    </xf>
    <xf numFmtId="167" fontId="15" fillId="17" borderId="6" xfId="0" applyNumberFormat="1" applyFont="1" applyFill="1" applyBorder="1"/>
    <xf numFmtId="167" fontId="0" fillId="17" borderId="6" xfId="0" applyNumberFormat="1" applyFill="1" applyBorder="1"/>
    <xf numFmtId="165" fontId="6" fillId="17" borderId="14" xfId="0" applyNumberFormat="1" applyFont="1" applyFill="1" applyBorder="1" applyAlignment="1">
      <alignment horizontal="center" vertical="center"/>
    </xf>
    <xf numFmtId="167" fontId="7" fillId="17" borderId="6" xfId="0" applyNumberFormat="1" applyFont="1" applyFill="1" applyBorder="1" applyAlignment="1">
      <alignment horizontal="center" vertical="center"/>
    </xf>
    <xf numFmtId="167" fontId="4" fillId="17" borderId="6" xfId="0" applyNumberFormat="1" applyFont="1" applyFill="1" applyBorder="1" applyAlignment="1">
      <alignment horizontal="center" vertical="center"/>
    </xf>
    <xf numFmtId="167" fontId="6" fillId="17" borderId="1" xfId="0" applyNumberFormat="1" applyFont="1" applyFill="1" applyBorder="1" applyAlignment="1">
      <alignment horizontal="center" vertical="center"/>
    </xf>
    <xf numFmtId="167" fontId="6" fillId="17" borderId="6" xfId="0" applyNumberFormat="1" applyFont="1" applyFill="1" applyBorder="1" applyAlignment="1">
      <alignment horizontal="center" vertical="center"/>
    </xf>
    <xf numFmtId="167" fontId="3" fillId="17" borderId="6" xfId="0" applyNumberFormat="1" applyFont="1" applyFill="1" applyBorder="1" applyAlignment="1">
      <alignment horizontal="center" vertical="center"/>
    </xf>
    <xf numFmtId="167" fontId="7" fillId="17" borderId="1" xfId="0" applyNumberFormat="1" applyFont="1" applyFill="1" applyBorder="1" applyAlignment="1">
      <alignment horizontal="center" vertical="center"/>
    </xf>
    <xf numFmtId="167" fontId="7" fillId="10" borderId="32" xfId="0" applyNumberFormat="1" applyFont="1" applyFill="1" applyBorder="1" applyAlignment="1">
      <alignment horizontal="center" vertical="center" wrapText="1"/>
    </xf>
    <xf numFmtId="167" fontId="7" fillId="10" borderId="33" xfId="0" applyNumberFormat="1" applyFont="1" applyFill="1" applyBorder="1" applyAlignment="1">
      <alignment horizontal="center" vertical="center" wrapText="1"/>
    </xf>
    <xf numFmtId="167" fontId="7" fillId="10" borderId="24" xfId="0" applyNumberFormat="1" applyFont="1" applyFill="1" applyBorder="1" applyAlignment="1">
      <alignment horizontal="center" vertical="center" wrapText="1"/>
    </xf>
    <xf numFmtId="167" fontId="7" fillId="10" borderId="30" xfId="0" applyNumberFormat="1" applyFont="1" applyFill="1" applyBorder="1" applyAlignment="1">
      <alignment horizontal="center" vertical="center" wrapText="1"/>
    </xf>
    <xf numFmtId="167" fontId="7" fillId="10" borderId="39" xfId="0" applyNumberFormat="1" applyFont="1" applyFill="1" applyBorder="1" applyAlignment="1">
      <alignment horizontal="center" vertical="center" wrapText="1"/>
    </xf>
    <xf numFmtId="167" fontId="7" fillId="10" borderId="31" xfId="0" applyNumberFormat="1" applyFont="1" applyFill="1" applyBorder="1" applyAlignment="1">
      <alignment horizontal="center" vertical="center" wrapText="1"/>
    </xf>
    <xf numFmtId="167" fontId="21" fillId="12" borderId="9" xfId="0" applyNumberFormat="1" applyFont="1" applyFill="1" applyBorder="1" applyAlignment="1">
      <alignment horizontal="center" vertical="center" wrapText="1"/>
    </xf>
    <xf numFmtId="167" fontId="23" fillId="12" borderId="6" xfId="0" applyNumberFormat="1" applyFont="1" applyFill="1" applyBorder="1" applyAlignment="1">
      <alignment horizontal="center" vertical="center" wrapText="1"/>
    </xf>
    <xf numFmtId="167" fontId="21" fillId="12" borderId="36" xfId="0" applyNumberFormat="1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/>
    </xf>
    <xf numFmtId="165" fontId="6" fillId="12" borderId="9" xfId="0" applyNumberFormat="1" applyFont="1" applyFill="1" applyBorder="1" applyAlignment="1">
      <alignment horizontal="center" vertical="center"/>
    </xf>
    <xf numFmtId="165" fontId="6" fillId="12" borderId="6" xfId="0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165" fontId="4" fillId="17" borderId="7" xfId="0" applyNumberFormat="1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166" fontId="13" fillId="13" borderId="6" xfId="0" applyNumberFormat="1" applyFont="1" applyFill="1" applyBorder="1" applyAlignment="1">
      <alignment horizontal="center" vertical="center" wrapText="1"/>
    </xf>
    <xf numFmtId="166" fontId="12" fillId="13" borderId="6" xfId="0" applyNumberFormat="1" applyFont="1" applyFill="1" applyBorder="1" applyAlignment="1">
      <alignment horizontal="center" vertical="center" wrapText="1"/>
    </xf>
    <xf numFmtId="166" fontId="3" fillId="17" borderId="7" xfId="0" applyNumberFormat="1" applyFont="1" applyFill="1" applyBorder="1" applyAlignment="1">
      <alignment horizontal="center" vertical="center"/>
    </xf>
    <xf numFmtId="0" fontId="2" fillId="18" borderId="6" xfId="0" applyFont="1" applyFill="1" applyBorder="1" applyAlignment="1">
      <alignment horizontal="center" vertical="center"/>
    </xf>
    <xf numFmtId="165" fontId="6" fillId="19" borderId="6" xfId="0" applyNumberFormat="1" applyFont="1" applyFill="1" applyBorder="1" applyAlignment="1">
      <alignment horizontal="center" vertical="center"/>
    </xf>
    <xf numFmtId="166" fontId="2" fillId="18" borderId="6" xfId="0" applyNumberFormat="1" applyFont="1" applyFill="1" applyBorder="1" applyAlignment="1">
      <alignment horizontal="center" vertical="center"/>
    </xf>
    <xf numFmtId="0" fontId="10" fillId="20" borderId="6" xfId="0" applyFont="1" applyFill="1" applyBorder="1" applyAlignment="1">
      <alignment horizontal="left" vertical="center" wrapText="1"/>
    </xf>
    <xf numFmtId="0" fontId="5" fillId="21" borderId="6" xfId="0" applyFont="1" applyFill="1" applyBorder="1" applyAlignment="1">
      <alignment vertical="center"/>
    </xf>
    <xf numFmtId="0" fontId="2" fillId="20" borderId="6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167" fontId="21" fillId="0" borderId="4" xfId="0" applyNumberFormat="1" applyFont="1" applyFill="1" applyBorder="1" applyAlignment="1">
      <alignment horizontal="center" vertical="center" wrapText="1"/>
    </xf>
    <xf numFmtId="167" fontId="21" fillId="0" borderId="21" xfId="0" applyNumberFormat="1" applyFont="1" applyFill="1" applyBorder="1" applyAlignment="1">
      <alignment horizontal="center" vertical="center" wrapText="1"/>
    </xf>
    <xf numFmtId="0" fontId="8" fillId="22" borderId="0" xfId="0" applyFont="1" applyFill="1" applyBorder="1" applyAlignment="1">
      <alignment horizontal="center" vertical="center" wrapText="1"/>
    </xf>
    <xf numFmtId="0" fontId="10" fillId="22" borderId="6" xfId="0" applyFont="1" applyFill="1" applyBorder="1" applyAlignment="1">
      <alignment horizontal="center" vertical="center" wrapText="1"/>
    </xf>
    <xf numFmtId="165" fontId="6" fillId="13" borderId="1" xfId="0" applyNumberFormat="1" applyFont="1" applyFill="1" applyBorder="1" applyAlignment="1">
      <alignment horizontal="center" vertical="center"/>
    </xf>
    <xf numFmtId="0" fontId="4" fillId="18" borderId="6" xfId="0" applyFont="1" applyFill="1" applyBorder="1" applyAlignment="1">
      <alignment horizontal="center" vertical="center" wrapText="1"/>
    </xf>
    <xf numFmtId="0" fontId="6" fillId="18" borderId="6" xfId="0" applyFont="1" applyFill="1" applyBorder="1" applyAlignment="1">
      <alignment horizontal="center" vertical="center" wrapText="1"/>
    </xf>
    <xf numFmtId="0" fontId="8" fillId="13" borderId="9" xfId="0" applyFont="1" applyFill="1" applyBorder="1" applyAlignment="1">
      <alignment horizontal="center" vertical="center" wrapText="1"/>
    </xf>
    <xf numFmtId="0" fontId="10" fillId="13" borderId="6" xfId="0" applyFont="1" applyFill="1" applyBorder="1" applyAlignment="1">
      <alignment horizontal="center" vertical="center" wrapText="1"/>
    </xf>
    <xf numFmtId="0" fontId="8" fillId="13" borderId="1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22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2" fontId="1" fillId="13" borderId="6" xfId="0" applyNumberFormat="1" applyFont="1" applyFill="1" applyBorder="1"/>
    <xf numFmtId="0" fontId="1" fillId="13" borderId="6" xfId="0" applyFont="1" applyFill="1" applyBorder="1"/>
    <xf numFmtId="167" fontId="2" fillId="8" borderId="6" xfId="0" applyNumberFormat="1" applyFont="1" applyFill="1" applyBorder="1" applyAlignment="1">
      <alignment horizontal="center" vertical="center"/>
    </xf>
    <xf numFmtId="167" fontId="24" fillId="8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vertical="center" wrapText="1"/>
    </xf>
    <xf numFmtId="0" fontId="8" fillId="13" borderId="6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10" fillId="13" borderId="12" xfId="0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horizontal="center" vertical="center"/>
    </xf>
    <xf numFmtId="165" fontId="7" fillId="13" borderId="6" xfId="0" applyNumberFormat="1" applyFont="1" applyFill="1" applyBorder="1" applyAlignment="1">
      <alignment horizontal="center" vertical="center"/>
    </xf>
    <xf numFmtId="0" fontId="15" fillId="13" borderId="0" xfId="0" applyFont="1" applyFill="1"/>
    <xf numFmtId="165" fontId="3" fillId="13" borderId="6" xfId="0" applyNumberFormat="1" applyFont="1" applyFill="1" applyBorder="1" applyAlignment="1">
      <alignment horizontal="center" vertical="center"/>
    </xf>
    <xf numFmtId="165" fontId="4" fillId="13" borderId="6" xfId="0" applyNumberFormat="1" applyFont="1" applyFill="1" applyBorder="1" applyAlignment="1">
      <alignment horizontal="center" vertical="center"/>
    </xf>
    <xf numFmtId="0" fontId="0" fillId="13" borderId="0" xfId="0" applyFill="1"/>
    <xf numFmtId="165" fontId="6" fillId="13" borderId="6" xfId="0" applyNumberFormat="1" applyFont="1" applyFill="1" applyBorder="1" applyAlignment="1">
      <alignment horizontal="center" vertical="center"/>
    </xf>
    <xf numFmtId="2" fontId="3" fillId="18" borderId="8" xfId="0" applyNumberFormat="1" applyFont="1" applyFill="1" applyBorder="1" applyAlignment="1">
      <alignment horizontal="center" vertical="center" wrapText="1"/>
    </xf>
    <xf numFmtId="2" fontId="7" fillId="9" borderId="7" xfId="0" applyNumberFormat="1" applyFont="1" applyFill="1" applyBorder="1" applyAlignment="1">
      <alignment horizontal="center" vertical="center" wrapText="1"/>
    </xf>
    <xf numFmtId="166" fontId="8" fillId="13" borderId="9" xfId="0" applyNumberFormat="1" applyFont="1" applyFill="1" applyBorder="1" applyAlignment="1">
      <alignment horizontal="center" vertical="center" wrapText="1"/>
    </xf>
    <xf numFmtId="167" fontId="2" fillId="8" borderId="7" xfId="0" applyNumberFormat="1" applyFont="1" applyFill="1" applyBorder="1" applyAlignment="1">
      <alignment horizontal="center" vertical="center"/>
    </xf>
    <xf numFmtId="167" fontId="7" fillId="9" borderId="6" xfId="0" applyNumberFormat="1" applyFont="1" applyFill="1" applyBorder="1" applyAlignment="1">
      <alignment horizontal="center" vertical="center" wrapText="1"/>
    </xf>
    <xf numFmtId="167" fontId="3" fillId="9" borderId="6" xfId="0" applyNumberFormat="1" applyFont="1" applyFill="1" applyBorder="1" applyAlignment="1">
      <alignment horizontal="center" vertical="center" wrapText="1"/>
    </xf>
    <xf numFmtId="166" fontId="7" fillId="13" borderId="6" xfId="0" applyNumberFormat="1" applyFont="1" applyFill="1" applyBorder="1" applyAlignment="1">
      <alignment horizontal="center" vertical="center"/>
    </xf>
    <xf numFmtId="166" fontId="4" fillId="13" borderId="6" xfId="0" applyNumberFormat="1" applyFont="1" applyFill="1" applyBorder="1" applyAlignment="1">
      <alignment horizontal="center" vertical="center"/>
    </xf>
    <xf numFmtId="166" fontId="6" fillId="13" borderId="6" xfId="0" applyNumberFormat="1" applyFont="1" applyFill="1" applyBorder="1" applyAlignment="1">
      <alignment horizontal="center" vertical="center"/>
    </xf>
    <xf numFmtId="166" fontId="3" fillId="18" borderId="8" xfId="0" applyNumberFormat="1" applyFont="1" applyFill="1" applyBorder="1" applyAlignment="1">
      <alignment horizontal="center" vertical="center" wrapText="1"/>
    </xf>
    <xf numFmtId="166" fontId="7" fillId="13" borderId="7" xfId="0" applyNumberFormat="1" applyFont="1" applyFill="1" applyBorder="1" applyAlignment="1">
      <alignment horizontal="center" vertical="center"/>
    </xf>
    <xf numFmtId="166" fontId="3" fillId="13" borderId="7" xfId="0" applyNumberFormat="1" applyFont="1" applyFill="1" applyBorder="1" applyAlignment="1">
      <alignment horizontal="center" vertical="center"/>
    </xf>
    <xf numFmtId="166" fontId="4" fillId="13" borderId="7" xfId="0" applyNumberFormat="1" applyFont="1" applyFill="1" applyBorder="1" applyAlignment="1">
      <alignment horizontal="center" vertical="center"/>
    </xf>
    <xf numFmtId="166" fontId="6" fillId="13" borderId="7" xfId="0" applyNumberFormat="1" applyFont="1" applyFill="1" applyBorder="1" applyAlignment="1">
      <alignment horizontal="center" vertical="center"/>
    </xf>
    <xf numFmtId="167" fontId="7" fillId="18" borderId="8" xfId="0" applyNumberFormat="1" applyFont="1" applyFill="1" applyBorder="1" applyAlignment="1">
      <alignment horizontal="center" vertical="center" wrapText="1"/>
    </xf>
    <xf numFmtId="166" fontId="24" fillId="8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2" fontId="7" fillId="18" borderId="6" xfId="0" applyNumberFormat="1" applyFont="1" applyFill="1" applyBorder="1" applyAlignment="1">
      <alignment horizontal="center" vertical="center" wrapText="1"/>
    </xf>
    <xf numFmtId="2" fontId="3" fillId="18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7" fontId="24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 wrapText="1"/>
    </xf>
    <xf numFmtId="2" fontId="24" fillId="0" borderId="0" xfId="0" applyNumberFormat="1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 wrapText="1"/>
    </xf>
    <xf numFmtId="165" fontId="7" fillId="12" borderId="6" xfId="0" applyNumberFormat="1" applyFont="1" applyFill="1" applyBorder="1" applyAlignment="1">
      <alignment horizontal="center" vertical="center" wrapText="1"/>
    </xf>
    <xf numFmtId="165" fontId="2" fillId="5" borderId="6" xfId="0" applyNumberFormat="1" applyFont="1" applyFill="1" applyBorder="1" applyAlignment="1">
      <alignment horizontal="center" vertical="center"/>
    </xf>
    <xf numFmtId="165" fontId="11" fillId="5" borderId="6" xfId="0" applyNumberFormat="1" applyFont="1" applyFill="1" applyBorder="1" applyAlignment="1">
      <alignment horizontal="center" vertical="center"/>
    </xf>
    <xf numFmtId="165" fontId="2" fillId="5" borderId="14" xfId="0" applyNumberFormat="1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4" fontId="2" fillId="5" borderId="14" xfId="0" applyNumberFormat="1" applyFont="1" applyFill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0" fontId="11" fillId="5" borderId="6" xfId="0" applyNumberFormat="1" applyFont="1" applyFill="1" applyBorder="1" applyAlignment="1">
      <alignment horizontal="center" vertical="center"/>
    </xf>
    <xf numFmtId="0" fontId="8" fillId="20" borderId="6" xfId="0" applyFont="1" applyFill="1" applyBorder="1" applyAlignment="1">
      <alignment horizontal="center" vertical="center" wrapText="1"/>
    </xf>
    <xf numFmtId="0" fontId="12" fillId="2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20" borderId="6" xfId="0" applyFont="1" applyFill="1" applyBorder="1" applyAlignment="1">
      <alignment horizontal="center" vertical="center" wrapText="1"/>
    </xf>
    <xf numFmtId="166" fontId="2" fillId="5" borderId="6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/>
    </xf>
    <xf numFmtId="168" fontId="2" fillId="5" borderId="6" xfId="0" applyNumberFormat="1" applyFont="1" applyFill="1" applyBorder="1" applyAlignment="1">
      <alignment horizontal="center" vertical="center"/>
    </xf>
    <xf numFmtId="168" fontId="13" fillId="0" borderId="6" xfId="0" applyNumberFormat="1" applyFont="1" applyFill="1" applyBorder="1" applyAlignment="1">
      <alignment horizontal="center" vertical="center"/>
    </xf>
    <xf numFmtId="3" fontId="13" fillId="0" borderId="6" xfId="0" applyNumberFormat="1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165" fontId="3" fillId="13" borderId="1" xfId="0" applyNumberFormat="1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20" borderId="43" xfId="0" applyFont="1" applyFill="1" applyBorder="1" applyAlignment="1">
      <alignment horizontal="center" vertical="center"/>
    </xf>
    <xf numFmtId="0" fontId="2" fillId="20" borderId="44" xfId="0" applyFont="1" applyFill="1" applyBorder="1" applyAlignment="1">
      <alignment horizontal="center" vertical="center"/>
    </xf>
    <xf numFmtId="0" fontId="2" fillId="14" borderId="27" xfId="0" applyFont="1" applyFill="1" applyBorder="1" applyAlignment="1">
      <alignment horizontal="center" vertical="center"/>
    </xf>
    <xf numFmtId="0" fontId="2" fillId="14" borderId="29" xfId="0" applyFont="1" applyFill="1" applyBorder="1" applyAlignment="1">
      <alignment horizontal="center" vertical="center"/>
    </xf>
    <xf numFmtId="0" fontId="2" fillId="14" borderId="42" xfId="0" applyFont="1" applyFill="1" applyBorder="1" applyAlignment="1">
      <alignment horizontal="center" vertical="center"/>
    </xf>
    <xf numFmtId="2" fontId="3" fillId="7" borderId="6" xfId="0" applyNumberFormat="1" applyFont="1" applyFill="1" applyBorder="1" applyAlignment="1">
      <alignment horizontal="center" vertical="center" wrapText="1"/>
    </xf>
    <xf numFmtId="2" fontId="3" fillId="7" borderId="8" xfId="0" applyNumberFormat="1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49" fontId="13" fillId="16" borderId="13" xfId="0" applyNumberFormat="1" applyFont="1" applyFill="1" applyBorder="1" applyAlignment="1">
      <alignment horizontal="center" vertical="center"/>
    </xf>
    <xf numFmtId="49" fontId="13" fillId="16" borderId="16" xfId="0" applyNumberFormat="1" applyFont="1" applyFill="1" applyBorder="1" applyAlignment="1">
      <alignment horizontal="center" vertical="center"/>
    </xf>
    <xf numFmtId="49" fontId="13" fillId="16" borderId="11" xfId="0" applyNumberFormat="1" applyFont="1" applyFill="1" applyBorder="1" applyAlignment="1">
      <alignment horizontal="center" vertical="center"/>
    </xf>
    <xf numFmtId="165" fontId="6" fillId="6" borderId="14" xfId="0" applyNumberFormat="1" applyFont="1" applyFill="1" applyBorder="1" applyAlignment="1">
      <alignment horizontal="center" vertical="center"/>
    </xf>
    <xf numFmtId="165" fontId="6" fillId="6" borderId="24" xfId="0" applyNumberFormat="1" applyFont="1" applyFill="1" applyBorder="1" applyAlignment="1">
      <alignment horizontal="center" vertical="center"/>
    </xf>
    <xf numFmtId="1" fontId="4" fillId="17" borderId="1" xfId="0" applyNumberFormat="1" applyFont="1" applyFill="1" applyBorder="1" applyAlignment="1">
      <alignment horizontal="center" vertical="center"/>
    </xf>
    <xf numFmtId="1" fontId="4" fillId="17" borderId="15" xfId="0" applyNumberFormat="1" applyFont="1" applyFill="1" applyBorder="1" applyAlignment="1">
      <alignment horizontal="center" vertical="center"/>
    </xf>
    <xf numFmtId="1" fontId="4" fillId="17" borderId="7" xfId="0" applyNumberFormat="1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 wrapText="1"/>
    </xf>
    <xf numFmtId="0" fontId="3" fillId="17" borderId="15" xfId="0" applyFont="1" applyFill="1" applyBorder="1" applyAlignment="1">
      <alignment horizontal="center" vertical="center" wrapText="1"/>
    </xf>
    <xf numFmtId="0" fontId="3" fillId="17" borderId="7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6" fillId="12" borderId="9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165" fontId="6" fillId="12" borderId="9" xfId="0" applyNumberFormat="1" applyFont="1" applyFill="1" applyBorder="1" applyAlignment="1">
      <alignment horizontal="center" vertical="center"/>
    </xf>
    <xf numFmtId="165" fontId="6" fillId="12" borderId="6" xfId="0" applyNumberFormat="1" applyFont="1" applyFill="1" applyBorder="1" applyAlignment="1">
      <alignment horizontal="center" vertical="center"/>
    </xf>
    <xf numFmtId="165" fontId="6" fillId="12" borderId="12" xfId="0" applyNumberFormat="1" applyFont="1" applyFill="1" applyBorder="1" applyAlignment="1">
      <alignment horizontal="center" vertical="center"/>
    </xf>
    <xf numFmtId="49" fontId="10" fillId="12" borderId="35" xfId="0" applyNumberFormat="1" applyFont="1" applyFill="1" applyBorder="1" applyAlignment="1">
      <alignment horizontal="center" vertical="center"/>
    </xf>
    <xf numFmtId="49" fontId="10" fillId="12" borderId="5" xfId="0" applyNumberFormat="1" applyFont="1" applyFill="1" applyBorder="1" applyAlignment="1">
      <alignment horizontal="center" vertical="center"/>
    </xf>
    <xf numFmtId="49" fontId="10" fillId="12" borderId="37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top" wrapText="1"/>
    </xf>
    <xf numFmtId="1" fontId="3" fillId="0" borderId="18" xfId="0" applyNumberFormat="1" applyFont="1" applyBorder="1" applyAlignment="1">
      <alignment horizontal="center" vertical="top" wrapText="1"/>
    </xf>
    <xf numFmtId="2" fontId="7" fillId="10" borderId="17" xfId="0" applyNumberFormat="1" applyFont="1" applyFill="1" applyBorder="1" applyAlignment="1">
      <alignment horizontal="center" vertical="center" wrapText="1"/>
    </xf>
    <xf numFmtId="2" fontId="7" fillId="10" borderId="22" xfId="0" applyNumberFormat="1" applyFont="1" applyFill="1" applyBorder="1" applyAlignment="1">
      <alignment horizontal="center" vertical="center" wrapText="1"/>
    </xf>
    <xf numFmtId="2" fontId="7" fillId="10" borderId="18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15" xfId="0" applyNumberFormat="1" applyFont="1" applyFill="1" applyBorder="1" applyAlignment="1">
      <alignment horizontal="center" vertical="center"/>
    </xf>
    <xf numFmtId="165" fontId="6" fillId="0" borderId="7" xfId="0" applyNumberFormat="1" applyFont="1" applyFill="1" applyBorder="1" applyAlignment="1">
      <alignment horizontal="center" vertical="center"/>
    </xf>
    <xf numFmtId="0" fontId="5" fillId="13" borderId="14" xfId="0" applyFont="1" applyFill="1" applyBorder="1" applyAlignment="1">
      <alignment horizontal="center"/>
    </xf>
    <xf numFmtId="0" fontId="5" fillId="13" borderId="24" xfId="0" applyFont="1" applyFill="1" applyBorder="1" applyAlignment="1">
      <alignment horizontal="center"/>
    </xf>
    <xf numFmtId="0" fontId="5" fillId="13" borderId="26" xfId="0" applyFont="1" applyFill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49" fontId="7" fillId="10" borderId="27" xfId="0" applyNumberFormat="1" applyFont="1" applyFill="1" applyBorder="1" applyAlignment="1">
      <alignment horizontal="center" vertical="center"/>
    </xf>
    <xf numFmtId="49" fontId="7" fillId="10" borderId="28" xfId="0" applyNumberFormat="1" applyFont="1" applyFill="1" applyBorder="1" applyAlignment="1">
      <alignment horizontal="center" vertical="center"/>
    </xf>
    <xf numFmtId="49" fontId="7" fillId="10" borderId="38" xfId="0" applyNumberFormat="1" applyFont="1" applyFill="1" applyBorder="1" applyAlignment="1">
      <alignment horizontal="center" vertical="center"/>
    </xf>
    <xf numFmtId="0" fontId="18" fillId="10" borderId="17" xfId="0" applyFont="1" applyFill="1" applyBorder="1" applyAlignment="1">
      <alignment horizontal="center" vertical="center" wrapText="1"/>
    </xf>
    <xf numFmtId="0" fontId="18" fillId="10" borderId="22" xfId="0" applyFont="1" applyFill="1" applyBorder="1" applyAlignment="1">
      <alignment horizontal="center" vertical="center" wrapText="1"/>
    </xf>
    <xf numFmtId="0" fontId="18" fillId="10" borderId="18" xfId="0" applyFont="1" applyFill="1" applyBorder="1" applyAlignment="1">
      <alignment horizontal="center" vertical="center" wrapText="1"/>
    </xf>
    <xf numFmtId="165" fontId="6" fillId="10" borderId="29" xfId="0" applyNumberFormat="1" applyFont="1" applyFill="1" applyBorder="1" applyAlignment="1">
      <alignment horizontal="center" vertical="center"/>
    </xf>
    <xf numFmtId="165" fontId="6" fillId="10" borderId="0" xfId="0" applyNumberFormat="1" applyFont="1" applyFill="1" applyBorder="1" applyAlignment="1">
      <alignment horizontal="center" vertical="center"/>
    </xf>
    <xf numFmtId="165" fontId="6" fillId="10" borderId="4" xfId="0" applyNumberFormat="1" applyFont="1" applyFill="1" applyBorder="1" applyAlignment="1">
      <alignment horizontal="center" vertical="center"/>
    </xf>
    <xf numFmtId="165" fontId="6" fillId="6" borderId="41" xfId="0" applyNumberFormat="1" applyFont="1" applyFill="1" applyBorder="1" applyAlignment="1">
      <alignment horizontal="center" vertical="center"/>
    </xf>
    <xf numFmtId="49" fontId="9" fillId="5" borderId="16" xfId="0" applyNumberFormat="1" applyFont="1" applyFill="1" applyBorder="1" applyAlignment="1">
      <alignment horizontal="center" vertical="center"/>
    </xf>
    <xf numFmtId="49" fontId="9" fillId="5" borderId="1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3" fillId="13" borderId="15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165" fontId="4" fillId="17" borderId="1" xfId="0" applyNumberFormat="1" applyFont="1" applyFill="1" applyBorder="1" applyAlignment="1">
      <alignment horizontal="center" vertical="center"/>
    </xf>
    <xf numFmtId="165" fontId="4" fillId="17" borderId="15" xfId="0" applyNumberFormat="1" applyFont="1" applyFill="1" applyBorder="1" applyAlignment="1">
      <alignment horizontal="center" vertical="center"/>
    </xf>
    <xf numFmtId="165" fontId="4" fillId="17" borderId="7" xfId="0" applyNumberFormat="1" applyFont="1" applyFill="1" applyBorder="1" applyAlignment="1">
      <alignment horizontal="center" vertical="center"/>
    </xf>
    <xf numFmtId="165" fontId="8" fillId="17" borderId="1" xfId="0" applyNumberFormat="1" applyFont="1" applyFill="1" applyBorder="1" applyAlignment="1">
      <alignment horizontal="center" vertical="center" wrapText="1"/>
    </xf>
    <xf numFmtId="165" fontId="8" fillId="17" borderId="15" xfId="0" applyNumberFormat="1" applyFont="1" applyFill="1" applyBorder="1" applyAlignment="1">
      <alignment horizontal="center" vertical="center" wrapText="1"/>
    </xf>
    <xf numFmtId="165" fontId="8" fillId="17" borderId="7" xfId="0" applyNumberFormat="1" applyFont="1" applyFill="1" applyBorder="1" applyAlignment="1">
      <alignment horizontal="center" vertical="center" wrapText="1"/>
    </xf>
    <xf numFmtId="165" fontId="25" fillId="17" borderId="1" xfId="0" applyNumberFormat="1" applyFont="1" applyFill="1" applyBorder="1" applyAlignment="1">
      <alignment horizontal="center" vertical="center" wrapText="1"/>
    </xf>
    <xf numFmtId="165" fontId="25" fillId="17" borderId="15" xfId="0" applyNumberFormat="1" applyFont="1" applyFill="1" applyBorder="1" applyAlignment="1">
      <alignment horizontal="center" vertical="center" wrapText="1"/>
    </xf>
    <xf numFmtId="165" fontId="25" fillId="17" borderId="7" xfId="0" applyNumberFormat="1" applyFont="1" applyFill="1" applyBorder="1" applyAlignment="1">
      <alignment horizontal="center" vertical="center" wrapText="1"/>
    </xf>
    <xf numFmtId="49" fontId="10" fillId="12" borderId="6" xfId="0" applyNumberFormat="1" applyFont="1" applyFill="1" applyBorder="1" applyAlignment="1">
      <alignment horizontal="center" vertical="center"/>
    </xf>
    <xf numFmtId="0" fontId="20" fillId="15" borderId="2" xfId="0" applyFont="1" applyFill="1" applyBorder="1" applyAlignment="1">
      <alignment horizontal="center" vertical="center"/>
    </xf>
    <xf numFmtId="0" fontId="20" fillId="15" borderId="19" xfId="0" applyFont="1" applyFill="1" applyBorder="1" applyAlignment="1">
      <alignment horizontal="center" vertical="center"/>
    </xf>
    <xf numFmtId="0" fontId="20" fillId="15" borderId="20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2" fillId="14" borderId="19" xfId="0" applyFont="1" applyFill="1" applyBorder="1" applyAlignment="1">
      <alignment horizontal="center" vertical="center"/>
    </xf>
    <xf numFmtId="0" fontId="2" fillId="14" borderId="20" xfId="0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 wrapText="1"/>
    </xf>
    <xf numFmtId="49" fontId="13" fillId="18" borderId="13" xfId="0" applyNumberFormat="1" applyFont="1" applyFill="1" applyBorder="1" applyAlignment="1">
      <alignment horizontal="center" vertical="center"/>
    </xf>
    <xf numFmtId="49" fontId="13" fillId="18" borderId="16" xfId="0" applyNumberFormat="1" applyFont="1" applyFill="1" applyBorder="1" applyAlignment="1">
      <alignment horizontal="center" vertical="center"/>
    </xf>
    <xf numFmtId="49" fontId="13" fillId="18" borderId="11" xfId="0" applyNumberFormat="1" applyFont="1" applyFill="1" applyBorder="1" applyAlignment="1">
      <alignment horizontal="center" vertical="center"/>
    </xf>
    <xf numFmtId="165" fontId="4" fillId="13" borderId="1" xfId="0" applyNumberFormat="1" applyFont="1" applyFill="1" applyBorder="1" applyAlignment="1">
      <alignment horizontal="center" vertical="center"/>
    </xf>
    <xf numFmtId="165" fontId="4" fillId="13" borderId="15" xfId="0" applyNumberFormat="1" applyFont="1" applyFill="1" applyBorder="1" applyAlignment="1">
      <alignment horizontal="center" vertical="center"/>
    </xf>
    <xf numFmtId="165" fontId="4" fillId="13" borderId="7" xfId="0" applyNumberFormat="1" applyFont="1" applyFill="1" applyBorder="1" applyAlignment="1">
      <alignment horizontal="center" vertical="center"/>
    </xf>
    <xf numFmtId="0" fontId="8" fillId="13" borderId="23" xfId="0" applyFont="1" applyFill="1" applyBorder="1" applyAlignment="1">
      <alignment horizontal="center" vertical="center" wrapText="1"/>
    </xf>
    <xf numFmtId="0" fontId="8" fillId="13" borderId="15" xfId="0" applyFont="1" applyFill="1" applyBorder="1" applyAlignment="1">
      <alignment horizontal="center" vertical="center" wrapText="1"/>
    </xf>
    <xf numFmtId="0" fontId="8" fillId="13" borderId="4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49" fontId="9" fillId="5" borderId="28" xfId="0" applyNumberFormat="1" applyFont="1" applyFill="1" applyBorder="1" applyAlignment="1">
      <alignment horizontal="center" vertical="center"/>
    </xf>
    <xf numFmtId="0" fontId="2" fillId="18" borderId="14" xfId="0" applyFont="1" applyFill="1" applyBorder="1" applyAlignment="1">
      <alignment horizontal="center" vertical="center"/>
    </xf>
    <xf numFmtId="0" fontId="2" fillId="18" borderId="24" xfId="0" applyFont="1" applyFill="1" applyBorder="1" applyAlignment="1">
      <alignment horizontal="center" vertical="center"/>
    </xf>
    <xf numFmtId="0" fontId="2" fillId="18" borderId="26" xfId="0" applyFont="1" applyFill="1" applyBorder="1" applyAlignment="1">
      <alignment horizontal="center" vertical="center"/>
    </xf>
    <xf numFmtId="165" fontId="6" fillId="6" borderId="26" xfId="0" applyNumberFormat="1" applyFont="1" applyFill="1" applyBorder="1" applyAlignment="1">
      <alignment horizontal="center" vertical="center"/>
    </xf>
    <xf numFmtId="49" fontId="12" fillId="19" borderId="1" xfId="0" applyNumberFormat="1" applyFont="1" applyFill="1" applyBorder="1" applyAlignment="1">
      <alignment horizontal="center" vertical="center"/>
    </xf>
    <xf numFmtId="49" fontId="12" fillId="19" borderId="15" xfId="0" applyNumberFormat="1" applyFont="1" applyFill="1" applyBorder="1" applyAlignment="1">
      <alignment horizontal="center" vertical="center"/>
    </xf>
    <xf numFmtId="49" fontId="12" fillId="19" borderId="7" xfId="0" applyNumberFormat="1" applyFont="1" applyFill="1" applyBorder="1" applyAlignment="1">
      <alignment horizontal="center" vertical="center"/>
    </xf>
    <xf numFmtId="0" fontId="7" fillId="19" borderId="1" xfId="0" applyFont="1" applyFill="1" applyBorder="1" applyAlignment="1">
      <alignment horizontal="left" vertical="center" wrapText="1"/>
    </xf>
    <xf numFmtId="0" fontId="7" fillId="19" borderId="15" xfId="0" applyFont="1" applyFill="1" applyBorder="1" applyAlignment="1">
      <alignment horizontal="left" vertical="center" wrapText="1"/>
    </xf>
    <xf numFmtId="0" fontId="7" fillId="19" borderId="7" xfId="0" applyFont="1" applyFill="1" applyBorder="1" applyAlignment="1">
      <alignment horizontal="left" vertical="center" wrapText="1"/>
    </xf>
    <xf numFmtId="165" fontId="6" fillId="19" borderId="1" xfId="0" applyNumberFormat="1" applyFont="1" applyFill="1" applyBorder="1" applyAlignment="1">
      <alignment horizontal="center" vertical="center"/>
    </xf>
    <xf numFmtId="165" fontId="6" fillId="19" borderId="15" xfId="0" applyNumberFormat="1" applyFont="1" applyFill="1" applyBorder="1" applyAlignment="1">
      <alignment horizontal="center" vertical="center"/>
    </xf>
    <xf numFmtId="165" fontId="6" fillId="19" borderId="7" xfId="0" applyNumberFormat="1" applyFont="1" applyFill="1" applyBorder="1" applyAlignment="1">
      <alignment horizontal="center" vertical="center"/>
    </xf>
    <xf numFmtId="165" fontId="3" fillId="13" borderId="1" xfId="0" applyNumberFormat="1" applyFont="1" applyFill="1" applyBorder="1" applyAlignment="1">
      <alignment horizontal="center" vertical="center"/>
    </xf>
    <xf numFmtId="165" fontId="3" fillId="13" borderId="15" xfId="0" applyNumberFormat="1" applyFont="1" applyFill="1" applyBorder="1" applyAlignment="1">
      <alignment horizontal="center" vertical="center"/>
    </xf>
    <xf numFmtId="165" fontId="3" fillId="13" borderId="7" xfId="0" applyNumberFormat="1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13" fillId="13" borderId="6" xfId="0" applyFont="1" applyFill="1" applyBorder="1" applyAlignment="1">
      <alignment horizontal="center" vertical="center" wrapText="1"/>
    </xf>
    <xf numFmtId="165" fontId="6" fillId="13" borderId="6" xfId="0" applyNumberFormat="1" applyFont="1" applyFill="1" applyBorder="1" applyAlignment="1">
      <alignment horizontal="center" vertical="center"/>
    </xf>
    <xf numFmtId="0" fontId="26" fillId="13" borderId="6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5" fontId="8" fillId="0" borderId="15" xfId="0" applyNumberFormat="1" applyFont="1" applyFill="1" applyBorder="1" applyAlignment="1">
      <alignment horizontal="center" vertical="center" wrapText="1"/>
    </xf>
    <xf numFmtId="165" fontId="8" fillId="0" borderId="7" xfId="0" applyNumberFormat="1" applyFont="1" applyFill="1" applyBorder="1" applyAlignment="1">
      <alignment horizontal="center" vertical="center" wrapText="1"/>
    </xf>
    <xf numFmtId="0" fontId="13" fillId="13" borderId="6" xfId="0" applyFont="1" applyFill="1" applyBorder="1" applyAlignment="1">
      <alignment vertical="center" wrapText="1"/>
    </xf>
    <xf numFmtId="165" fontId="7" fillId="13" borderId="1" xfId="0" applyNumberFormat="1" applyFont="1" applyFill="1" applyBorder="1" applyAlignment="1">
      <alignment horizontal="center" vertical="center"/>
    </xf>
    <xf numFmtId="165" fontId="7" fillId="13" borderId="15" xfId="0" applyNumberFormat="1" applyFont="1" applyFill="1" applyBorder="1" applyAlignment="1">
      <alignment horizontal="center" vertical="center"/>
    </xf>
    <xf numFmtId="165" fontId="7" fillId="13" borderId="7" xfId="0" applyNumberFormat="1" applyFont="1" applyFill="1" applyBorder="1" applyAlignment="1">
      <alignment horizontal="center" vertical="center"/>
    </xf>
    <xf numFmtId="49" fontId="13" fillId="18" borderId="6" xfId="0" applyNumberFormat="1" applyFont="1" applyFill="1" applyBorder="1" applyAlignment="1">
      <alignment horizontal="center" vertical="center"/>
    </xf>
    <xf numFmtId="165" fontId="27" fillId="13" borderId="1" xfId="0" applyNumberFormat="1" applyFont="1" applyFill="1" applyBorder="1" applyAlignment="1">
      <alignment horizontal="left" vertical="center" wrapText="1"/>
    </xf>
    <xf numFmtId="165" fontId="27" fillId="13" borderId="15" xfId="0" applyNumberFormat="1" applyFont="1" applyFill="1" applyBorder="1" applyAlignment="1">
      <alignment horizontal="left" vertical="center" wrapText="1"/>
    </xf>
    <xf numFmtId="165" fontId="27" fillId="13" borderId="7" xfId="0" applyNumberFormat="1" applyFont="1" applyFill="1" applyBorder="1" applyAlignment="1">
      <alignment horizontal="left" vertical="center" wrapText="1"/>
    </xf>
    <xf numFmtId="49" fontId="13" fillId="18" borderId="1" xfId="0" applyNumberFormat="1" applyFont="1" applyFill="1" applyBorder="1" applyAlignment="1">
      <alignment horizontal="center" vertical="center"/>
    </xf>
    <xf numFmtId="49" fontId="13" fillId="18" borderId="15" xfId="0" applyNumberFormat="1" applyFont="1" applyFill="1" applyBorder="1" applyAlignment="1">
      <alignment horizontal="center" vertical="center"/>
    </xf>
    <xf numFmtId="49" fontId="13" fillId="18" borderId="7" xfId="0" applyNumberFormat="1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vertical="center" wrapText="1"/>
    </xf>
    <xf numFmtId="0" fontId="13" fillId="13" borderId="15" xfId="0" applyFont="1" applyFill="1" applyBorder="1" applyAlignment="1">
      <alignment vertical="center" wrapText="1"/>
    </xf>
    <xf numFmtId="49" fontId="27" fillId="13" borderId="1" xfId="0" applyNumberFormat="1" applyFont="1" applyFill="1" applyBorder="1" applyAlignment="1">
      <alignment horizontal="center" vertical="center" wrapText="1"/>
    </xf>
    <xf numFmtId="49" fontId="27" fillId="13" borderId="15" xfId="0" applyNumberFormat="1" applyFont="1" applyFill="1" applyBorder="1" applyAlignment="1">
      <alignment horizontal="center" vertical="center" wrapText="1"/>
    </xf>
    <xf numFmtId="49" fontId="27" fillId="13" borderId="7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5" fontId="12" fillId="13" borderId="6" xfId="0" applyNumberFormat="1" applyFont="1" applyFill="1" applyBorder="1" applyAlignment="1">
      <alignment horizontal="center" vertical="center" wrapText="1"/>
    </xf>
    <xf numFmtId="167" fontId="24" fillId="8" borderId="7" xfId="0" applyNumberFormat="1" applyFont="1" applyFill="1" applyBorder="1" applyAlignment="1">
      <alignment horizontal="center" vertical="center"/>
    </xf>
    <xf numFmtId="2" fontId="6" fillId="13" borderId="6" xfId="0" applyNumberFormat="1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/>
    </xf>
    <xf numFmtId="169" fontId="6" fillId="13" borderId="6" xfId="0" applyNumberFormat="1" applyFont="1" applyFill="1" applyBorder="1" applyAlignment="1">
      <alignment horizontal="center" vertical="center"/>
    </xf>
    <xf numFmtId="169" fontId="4" fillId="13" borderId="6" xfId="0" applyNumberFormat="1" applyFont="1" applyFill="1" applyBorder="1" applyAlignment="1">
      <alignment horizontal="center" vertical="center"/>
    </xf>
    <xf numFmtId="169" fontId="2" fillId="8" borderId="6" xfId="0" applyNumberFormat="1" applyFont="1" applyFill="1" applyBorder="1" applyAlignment="1">
      <alignment horizontal="center" vertical="center"/>
    </xf>
    <xf numFmtId="169" fontId="24" fillId="8" borderId="6" xfId="0" applyNumberFormat="1" applyFont="1" applyFill="1" applyBorder="1" applyAlignment="1">
      <alignment horizontal="center" vertical="center"/>
    </xf>
    <xf numFmtId="167" fontId="6" fillId="13" borderId="6" xfId="0" applyNumberFormat="1" applyFont="1" applyFill="1" applyBorder="1" applyAlignment="1">
      <alignment horizontal="center" vertical="center"/>
    </xf>
    <xf numFmtId="167" fontId="4" fillId="13" borderId="6" xfId="0" applyNumberFormat="1" applyFont="1" applyFill="1" applyBorder="1" applyAlignment="1">
      <alignment horizontal="center" vertical="center"/>
    </xf>
    <xf numFmtId="166" fontId="2" fillId="8" borderId="6" xfId="0" applyNumberFormat="1" applyFont="1" applyFill="1" applyBorder="1" applyAlignment="1">
      <alignment horizontal="center" vertical="center"/>
    </xf>
    <xf numFmtId="167" fontId="3" fillId="13" borderId="6" xfId="0" applyNumberFormat="1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167" fontId="3" fillId="13" borderId="1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5E0B4"/>
      <color rgb="FFE3D5FF"/>
      <color rgb="FFFFCCCC"/>
      <color rgb="FFD6C1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7"/>
  <sheetViews>
    <sheetView tabSelected="1" view="pageBreakPreview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121" sqref="R121"/>
    </sheetView>
  </sheetViews>
  <sheetFormatPr defaultRowHeight="20.25" x14ac:dyDescent="0.3"/>
  <cols>
    <col min="1" max="1" width="7.42578125" style="1" customWidth="1"/>
    <col min="2" max="2" width="65.28515625" style="2" customWidth="1"/>
    <col min="3" max="3" width="14.5703125" style="2" customWidth="1"/>
    <col min="4" max="4" width="25.140625" style="3" customWidth="1"/>
    <col min="5" max="5" width="19.7109375" style="2" customWidth="1"/>
    <col min="6" max="6" width="21.85546875" style="2" customWidth="1"/>
    <col min="7" max="7" width="22.42578125" style="2" customWidth="1"/>
    <col min="8" max="9" width="18.28515625" style="2" customWidth="1"/>
    <col min="10" max="10" width="68.28515625" style="2" customWidth="1"/>
    <col min="11" max="13" width="14.140625" style="2" customWidth="1"/>
    <col min="14" max="14" width="15" style="2" customWidth="1"/>
  </cols>
  <sheetData>
    <row r="1" spans="1:14" x14ac:dyDescent="0.3">
      <c r="N1" s="38" t="s">
        <v>25</v>
      </c>
    </row>
    <row r="2" spans="1:14" ht="92.25" customHeight="1" thickBot="1" x14ac:dyDescent="0.3">
      <c r="A2" s="243" t="s">
        <v>52</v>
      </c>
      <c r="B2" s="243"/>
      <c r="C2" s="243"/>
      <c r="D2" s="243"/>
      <c r="E2" s="243"/>
      <c r="F2" s="243"/>
      <c r="G2" s="243"/>
      <c r="H2" s="243"/>
      <c r="I2" s="243"/>
      <c r="J2" s="243"/>
      <c r="K2" s="233" t="s">
        <v>27</v>
      </c>
      <c r="L2" s="233"/>
      <c r="M2" s="233"/>
      <c r="N2" s="233"/>
    </row>
    <row r="3" spans="1:14" ht="50.25" customHeight="1" thickBot="1" x14ac:dyDescent="0.3">
      <c r="A3" s="12" t="s">
        <v>0</v>
      </c>
      <c r="B3" s="13" t="s">
        <v>1</v>
      </c>
      <c r="C3" s="244" t="s">
        <v>2</v>
      </c>
      <c r="D3" s="245"/>
      <c r="E3" s="246" t="s">
        <v>3</v>
      </c>
      <c r="F3" s="247"/>
      <c r="G3" s="247"/>
      <c r="H3" s="247"/>
      <c r="I3" s="247"/>
      <c r="J3" s="248" t="s">
        <v>20</v>
      </c>
      <c r="K3" s="253" t="s">
        <v>3</v>
      </c>
      <c r="L3" s="253"/>
      <c r="M3" s="254"/>
      <c r="N3" s="264" t="s">
        <v>24</v>
      </c>
    </row>
    <row r="4" spans="1:14" ht="150" customHeight="1" thickBot="1" x14ac:dyDescent="0.3">
      <c r="A4" s="12"/>
      <c r="B4" s="13"/>
      <c r="C4" s="14" t="s">
        <v>4</v>
      </c>
      <c r="D4" s="15" t="s">
        <v>5</v>
      </c>
      <c r="E4" s="50" t="s">
        <v>21</v>
      </c>
      <c r="F4" s="15" t="s">
        <v>19</v>
      </c>
      <c r="G4" s="51" t="s">
        <v>122</v>
      </c>
      <c r="H4" s="17" t="s">
        <v>23</v>
      </c>
      <c r="I4" s="52" t="s">
        <v>22</v>
      </c>
      <c r="J4" s="249"/>
      <c r="K4" s="46" t="s">
        <v>6</v>
      </c>
      <c r="L4" s="16" t="s">
        <v>7</v>
      </c>
      <c r="M4" s="24" t="s">
        <v>8</v>
      </c>
      <c r="N4" s="265"/>
    </row>
    <row r="5" spans="1:14" s="29" customFormat="1" ht="24.75" customHeight="1" x14ac:dyDescent="0.25">
      <c r="A5" s="266"/>
      <c r="B5" s="269" t="s">
        <v>33</v>
      </c>
      <c r="C5" s="272"/>
      <c r="D5" s="47" t="s">
        <v>9</v>
      </c>
      <c r="E5" s="104">
        <f>E6+E7+E8</f>
        <v>241.80668423999998</v>
      </c>
      <c r="F5" s="105">
        <f>F6+F7+F8</f>
        <v>331.26157623</v>
      </c>
      <c r="G5" s="104">
        <f>G6+G7+G8</f>
        <v>513.25452189999987</v>
      </c>
      <c r="H5" s="105">
        <f>H6+H7+H8</f>
        <v>1195.9755713999998</v>
      </c>
      <c r="I5" s="104">
        <f>I6+I7+I8</f>
        <v>310.86057140000003</v>
      </c>
      <c r="J5" s="250"/>
      <c r="K5" s="104">
        <f>K6+K7+K8</f>
        <v>274.70057139999994</v>
      </c>
      <c r="L5" s="105">
        <f>L6+L7+L8</f>
        <v>93.80057097000001</v>
      </c>
      <c r="M5" s="105">
        <f>M6+M7+M8</f>
        <v>31.500571399999998</v>
      </c>
      <c r="N5" s="105">
        <f>N6+N7+N8</f>
        <v>2148.6445408099999</v>
      </c>
    </row>
    <row r="6" spans="1:14" s="29" customFormat="1" ht="24.75" customHeight="1" x14ac:dyDescent="0.25">
      <c r="A6" s="267"/>
      <c r="B6" s="270"/>
      <c r="C6" s="273"/>
      <c r="D6" s="48" t="s">
        <v>18</v>
      </c>
      <c r="E6" s="106">
        <f>E11+E176</f>
        <v>157.73320454999998</v>
      </c>
      <c r="F6" s="107">
        <f>F11+F176</f>
        <v>280.90582862000002</v>
      </c>
      <c r="G6" s="106">
        <f>G11+G176</f>
        <v>3.9787061499999998</v>
      </c>
      <c r="H6" s="107">
        <f>H11+H176</f>
        <v>189.67045105</v>
      </c>
      <c r="I6" s="106">
        <f>I11+I176</f>
        <v>68.080451049999994</v>
      </c>
      <c r="J6" s="251"/>
      <c r="K6" s="106">
        <f t="shared" ref="K6:N8" si="0">K11+K176</f>
        <v>21.730451049999999</v>
      </c>
      <c r="L6" s="107">
        <f t="shared" si="0"/>
        <v>21.730451049999999</v>
      </c>
      <c r="M6" s="107">
        <f t="shared" si="0"/>
        <v>21.730451049999999</v>
      </c>
      <c r="N6" s="107">
        <f>N11+N176</f>
        <v>480.6754598</v>
      </c>
    </row>
    <row r="7" spans="1:14" s="29" customFormat="1" ht="24.75" customHeight="1" x14ac:dyDescent="0.25">
      <c r="A7" s="267"/>
      <c r="B7" s="270"/>
      <c r="C7" s="273"/>
      <c r="D7" s="48" t="s">
        <v>10</v>
      </c>
      <c r="E7" s="106">
        <f>E12+E177</f>
        <v>79.105400160000002</v>
      </c>
      <c r="F7" s="107">
        <f>F12+F177</f>
        <v>46.043086979999998</v>
      </c>
      <c r="G7" s="106">
        <f>G12+G177</f>
        <v>0.44653547000000005</v>
      </c>
      <c r="H7" s="107">
        <f>H12+H177</f>
        <v>992.50182034999989</v>
      </c>
      <c r="I7" s="106">
        <f>I12+I177</f>
        <v>234.99082035000001</v>
      </c>
      <c r="J7" s="251"/>
      <c r="K7" s="106">
        <f t="shared" si="0"/>
        <v>248.60282034999997</v>
      </c>
      <c r="L7" s="107">
        <f t="shared" si="0"/>
        <v>70.055819920000005</v>
      </c>
      <c r="M7" s="107">
        <f t="shared" si="0"/>
        <v>8.5248203499999988</v>
      </c>
      <c r="N7" s="107">
        <f t="shared" si="0"/>
        <v>1633.7815014799996</v>
      </c>
    </row>
    <row r="8" spans="1:14" s="29" customFormat="1" ht="24.75" customHeight="1" thickBot="1" x14ac:dyDescent="0.3">
      <c r="A8" s="268"/>
      <c r="B8" s="271"/>
      <c r="C8" s="274"/>
      <c r="D8" s="49" t="s">
        <v>11</v>
      </c>
      <c r="E8" s="108">
        <f>E13+E178</f>
        <v>4.9680795300000007</v>
      </c>
      <c r="F8" s="109">
        <f>F13+F178</f>
        <v>4.3126606299999999</v>
      </c>
      <c r="G8" s="108">
        <f>G13+G178</f>
        <v>508.82928027999992</v>
      </c>
      <c r="H8" s="109">
        <f>H13+H178</f>
        <v>13.8033</v>
      </c>
      <c r="I8" s="108">
        <f>I13+I178</f>
        <v>7.7892999999999999</v>
      </c>
      <c r="J8" s="252"/>
      <c r="K8" s="108">
        <f t="shared" si="0"/>
        <v>4.3673000000000002</v>
      </c>
      <c r="L8" s="109">
        <f t="shared" si="0"/>
        <v>2.0143</v>
      </c>
      <c r="M8" s="109">
        <f t="shared" si="0"/>
        <v>1.2452999999999999</v>
      </c>
      <c r="N8" s="109">
        <f>N13+N178</f>
        <v>34.187579530000001</v>
      </c>
    </row>
    <row r="9" spans="1:14" s="28" customFormat="1" ht="11.25" customHeight="1" thickBot="1" x14ac:dyDescent="0.3">
      <c r="A9" s="53"/>
      <c r="B9" s="58"/>
      <c r="C9" s="54"/>
      <c r="D9" s="59"/>
      <c r="E9" s="56"/>
      <c r="F9" s="56"/>
      <c r="G9" s="56"/>
      <c r="H9" s="56"/>
      <c r="I9" s="56"/>
      <c r="J9" s="56"/>
      <c r="K9" s="56"/>
      <c r="L9" s="56"/>
      <c r="M9" s="56"/>
      <c r="N9" s="57"/>
    </row>
    <row r="10" spans="1:14" s="29" customFormat="1" ht="24.75" customHeight="1" x14ac:dyDescent="0.25">
      <c r="A10" s="240"/>
      <c r="B10" s="234" t="s">
        <v>29</v>
      </c>
      <c r="C10" s="237"/>
      <c r="D10" s="114" t="s">
        <v>9</v>
      </c>
      <c r="E10" s="110">
        <f>SUM(E11:E13)</f>
        <v>208.40668424</v>
      </c>
      <c r="F10" s="110">
        <f>SUM(F11:F13)</f>
        <v>300.46157623000005</v>
      </c>
      <c r="G10" s="110">
        <f>SUM(G11:G13)</f>
        <v>513.25452189999987</v>
      </c>
      <c r="H10" s="110">
        <f>SUM(H11:H13)</f>
        <v>1195.9755713999998</v>
      </c>
      <c r="I10" s="110">
        <f>SUM(I11:I13)</f>
        <v>310.86057140000003</v>
      </c>
      <c r="J10" s="60"/>
      <c r="K10" s="110">
        <f>SUM(K11:K13)</f>
        <v>274.70057139999994</v>
      </c>
      <c r="L10" s="110">
        <f>SUM(L11:L13)</f>
        <v>93.80057097000001</v>
      </c>
      <c r="M10" s="110">
        <f>SUM(M11:M13)</f>
        <v>31.500571399999998</v>
      </c>
      <c r="N10" s="112">
        <f>SUM(E10:M10)</f>
        <v>2928.9606389399996</v>
      </c>
    </row>
    <row r="11" spans="1:14" s="29" customFormat="1" ht="24.75" customHeight="1" x14ac:dyDescent="0.25">
      <c r="A11" s="241"/>
      <c r="B11" s="235"/>
      <c r="C11" s="238"/>
      <c r="D11" s="61" t="s">
        <v>18</v>
      </c>
      <c r="E11" s="111">
        <f>E25+E104+E118+E132+E170</f>
        <v>157.73320454999998</v>
      </c>
      <c r="F11" s="111">
        <f>F25+F104+F118+F132+F170</f>
        <v>280.90582862000002</v>
      </c>
      <c r="G11" s="111">
        <f>G25+G104+G118+G132+G170</f>
        <v>3.9787061499999998</v>
      </c>
      <c r="H11" s="111">
        <f>H25+H104+H118+H132+H170</f>
        <v>189.67045105</v>
      </c>
      <c r="I11" s="111">
        <f>I25+I104+I118+I132+I170</f>
        <v>68.080451049999994</v>
      </c>
      <c r="J11" s="62"/>
      <c r="K11" s="111">
        <f t="shared" ref="K11:N13" si="1">K25+K104+K118+K132+K170</f>
        <v>21.730451049999999</v>
      </c>
      <c r="L11" s="111">
        <f t="shared" si="1"/>
        <v>21.730451049999999</v>
      </c>
      <c r="M11" s="111">
        <f t="shared" si="1"/>
        <v>21.730451049999999</v>
      </c>
      <c r="N11" s="111">
        <f t="shared" si="1"/>
        <v>480.6754598</v>
      </c>
    </row>
    <row r="12" spans="1:14" s="29" customFormat="1" ht="24.75" customHeight="1" x14ac:dyDescent="0.25">
      <c r="A12" s="241"/>
      <c r="B12" s="235"/>
      <c r="C12" s="238"/>
      <c r="D12" s="61" t="s">
        <v>10</v>
      </c>
      <c r="E12" s="111">
        <f>E26+E105+E119+E133+E171</f>
        <v>46.705400160000003</v>
      </c>
      <c r="F12" s="111">
        <f>F26+F105+F119+F133+F171</f>
        <v>16.14308698</v>
      </c>
      <c r="G12" s="111">
        <f>G26+G105+G119+G133+G171</f>
        <v>0.44653547000000005</v>
      </c>
      <c r="H12" s="111">
        <f>H26+H105+H119+H133+H171</f>
        <v>992.50182034999989</v>
      </c>
      <c r="I12" s="111">
        <f>I26+I105+I119+I133+I171</f>
        <v>234.99082035000001</v>
      </c>
      <c r="J12" s="62"/>
      <c r="K12" s="111">
        <f t="shared" si="1"/>
        <v>248.60282034999997</v>
      </c>
      <c r="L12" s="111">
        <f t="shared" si="1"/>
        <v>70.055819920000005</v>
      </c>
      <c r="M12" s="111">
        <f t="shared" si="1"/>
        <v>8.5248203499999988</v>
      </c>
      <c r="N12" s="111">
        <f t="shared" si="1"/>
        <v>1601.3815014799995</v>
      </c>
    </row>
    <row r="13" spans="1:14" s="29" customFormat="1" ht="24.75" customHeight="1" thickBot="1" x14ac:dyDescent="0.3">
      <c r="A13" s="242"/>
      <c r="B13" s="236"/>
      <c r="C13" s="239"/>
      <c r="D13" s="63" t="s">
        <v>11</v>
      </c>
      <c r="E13" s="111">
        <f>E27+E106+E120+E134+E172</f>
        <v>3.9680795300000002</v>
      </c>
      <c r="F13" s="111">
        <f t="shared" ref="E11:I13" si="2">F27+F106+F120+F134+F172</f>
        <v>3.41266063</v>
      </c>
      <c r="G13" s="111">
        <f>G27+G106+G120+G134+G172</f>
        <v>508.82928027999992</v>
      </c>
      <c r="H13" s="111">
        <f>H27+H106+H120+H134+H172</f>
        <v>13.8033</v>
      </c>
      <c r="I13" s="111">
        <f>I27+I106+I120+I134+I172</f>
        <v>7.7892999999999999</v>
      </c>
      <c r="J13" s="64"/>
      <c r="K13" s="111">
        <f t="shared" si="1"/>
        <v>4.3673000000000002</v>
      </c>
      <c r="L13" s="111">
        <f t="shared" si="1"/>
        <v>2.0143</v>
      </c>
      <c r="M13" s="111">
        <f t="shared" si="1"/>
        <v>1.2452999999999999</v>
      </c>
      <c r="N13" s="111">
        <f t="shared" si="1"/>
        <v>33.187579530000001</v>
      </c>
    </row>
    <row r="14" spans="1:14" s="28" customFormat="1" ht="12.75" customHeight="1" thickBot="1" x14ac:dyDescent="0.3">
      <c r="A14" s="65"/>
      <c r="B14" s="55"/>
      <c r="C14" s="66"/>
      <c r="D14" s="55"/>
      <c r="E14" s="129"/>
      <c r="F14" s="129"/>
      <c r="G14" s="129"/>
      <c r="H14" s="129"/>
      <c r="I14" s="129"/>
      <c r="J14" s="67"/>
      <c r="K14" s="129"/>
      <c r="L14" s="129"/>
      <c r="M14" s="129"/>
      <c r="N14" s="130"/>
    </row>
    <row r="15" spans="1:14" ht="47.25" customHeight="1" thickBot="1" x14ac:dyDescent="0.3">
      <c r="A15" s="294" t="s">
        <v>67</v>
      </c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6"/>
    </row>
    <row r="16" spans="1:14" ht="21" customHeight="1" thickBot="1" x14ac:dyDescent="0.3">
      <c r="A16" s="307" t="s">
        <v>68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9"/>
    </row>
    <row r="17" spans="1:14" ht="189" customHeight="1" x14ac:dyDescent="0.25">
      <c r="A17" s="276" t="s">
        <v>12</v>
      </c>
      <c r="B17" s="125" t="s">
        <v>73</v>
      </c>
      <c r="C17" s="34"/>
      <c r="D17" s="35"/>
      <c r="E17" s="34"/>
      <c r="F17" s="34"/>
      <c r="G17" s="34"/>
      <c r="H17" s="34"/>
      <c r="I17" s="34"/>
      <c r="J17" s="36"/>
      <c r="K17" s="31"/>
      <c r="L17" s="31"/>
      <c r="M17" s="31"/>
      <c r="N17" s="32"/>
    </row>
    <row r="18" spans="1:14" ht="27" customHeight="1" x14ac:dyDescent="0.25">
      <c r="A18" s="277"/>
      <c r="B18" s="7" t="s">
        <v>43</v>
      </c>
      <c r="C18" s="18" t="s">
        <v>112</v>
      </c>
      <c r="D18" s="6"/>
      <c r="E18" s="192">
        <v>1.6</v>
      </c>
      <c r="F18" s="192"/>
      <c r="G18" s="192"/>
      <c r="H18" s="192">
        <v>2.4</v>
      </c>
      <c r="I18" s="192">
        <v>4</v>
      </c>
      <c r="J18" s="33"/>
      <c r="K18" s="192">
        <v>4.8</v>
      </c>
      <c r="L18" s="192">
        <v>6.2</v>
      </c>
      <c r="M18" s="192">
        <v>8</v>
      </c>
      <c r="N18" s="19"/>
    </row>
    <row r="19" spans="1:14" s="21" customFormat="1" ht="26.25" customHeight="1" thickBot="1" x14ac:dyDescent="0.3">
      <c r="A19" s="8"/>
      <c r="B19" s="9" t="s">
        <v>14</v>
      </c>
      <c r="C19" s="225" t="s">
        <v>15</v>
      </c>
      <c r="D19" s="226"/>
      <c r="E19" s="226"/>
      <c r="F19" s="275"/>
      <c r="G19" s="275"/>
      <c r="H19" s="275"/>
      <c r="I19" s="275"/>
      <c r="J19" s="226"/>
      <c r="K19" s="297"/>
      <c r="L19" s="297"/>
      <c r="M19" s="297"/>
      <c r="N19" s="218"/>
    </row>
    <row r="20" spans="1:14" s="28" customFormat="1" ht="38.25" customHeight="1" thickBot="1" x14ac:dyDescent="0.3">
      <c r="A20" s="298" t="s">
        <v>16</v>
      </c>
      <c r="B20" s="278" t="s">
        <v>69</v>
      </c>
      <c r="C20" s="301"/>
      <c r="D20" s="133" t="s">
        <v>17</v>
      </c>
      <c r="E20" s="136">
        <f>SUM(E21:E23)</f>
        <v>5.1546390000000004</v>
      </c>
      <c r="F20" s="153">
        <v>5.1546390000000004</v>
      </c>
      <c r="G20" s="153">
        <v>0</v>
      </c>
      <c r="H20" s="119">
        <f t="shared" ref="H20" si="3">SUM(H21:H23)</f>
        <v>230</v>
      </c>
      <c r="I20" s="153">
        <v>0</v>
      </c>
      <c r="J20" s="304" t="s">
        <v>70</v>
      </c>
      <c r="K20" s="154">
        <v>0</v>
      </c>
      <c r="L20" s="154">
        <v>0</v>
      </c>
      <c r="M20" s="154">
        <v>0</v>
      </c>
      <c r="N20" s="166">
        <f>SUM(E20,H20)</f>
        <v>235.154639</v>
      </c>
    </row>
    <row r="21" spans="1:14" s="21" customFormat="1" ht="39" customHeight="1" thickBot="1" x14ac:dyDescent="0.3">
      <c r="A21" s="299"/>
      <c r="B21" s="279"/>
      <c r="C21" s="302"/>
      <c r="D21" s="134" t="s">
        <v>18</v>
      </c>
      <c r="E21" s="137">
        <v>0</v>
      </c>
      <c r="F21" s="153">
        <v>0</v>
      </c>
      <c r="G21" s="153"/>
      <c r="H21" s="119">
        <v>0</v>
      </c>
      <c r="I21" s="153"/>
      <c r="J21" s="305"/>
      <c r="K21" s="154">
        <v>0</v>
      </c>
      <c r="L21" s="154">
        <v>0</v>
      </c>
      <c r="M21" s="154">
        <v>0</v>
      </c>
      <c r="N21" s="166">
        <f t="shared" ref="N21:N23" si="4">SUM(E21,H21)</f>
        <v>0</v>
      </c>
    </row>
    <row r="22" spans="1:14" s="21" customFormat="1" ht="42.75" customHeight="1" thickBot="1" x14ac:dyDescent="0.3">
      <c r="A22" s="299"/>
      <c r="B22" s="279"/>
      <c r="C22" s="302"/>
      <c r="D22" s="134" t="s">
        <v>10</v>
      </c>
      <c r="E22" s="137">
        <v>5</v>
      </c>
      <c r="F22" s="153">
        <v>5</v>
      </c>
      <c r="G22" s="153"/>
      <c r="H22" s="119">
        <v>223.1</v>
      </c>
      <c r="I22" s="153"/>
      <c r="J22" s="305"/>
      <c r="K22" s="154">
        <v>0</v>
      </c>
      <c r="L22" s="154">
        <v>0</v>
      </c>
      <c r="M22" s="154">
        <v>0</v>
      </c>
      <c r="N22" s="166">
        <f t="shared" si="4"/>
        <v>228.1</v>
      </c>
    </row>
    <row r="23" spans="1:14" s="21" customFormat="1" ht="89.25" customHeight="1" thickBot="1" x14ac:dyDescent="0.3">
      <c r="A23" s="300"/>
      <c r="B23" s="280"/>
      <c r="C23" s="303"/>
      <c r="D23" s="135" t="s">
        <v>11</v>
      </c>
      <c r="E23" s="138">
        <v>0.154639</v>
      </c>
      <c r="F23" s="153">
        <v>0.154639</v>
      </c>
      <c r="G23" s="153">
        <v>0</v>
      </c>
      <c r="H23" s="119">
        <v>6.9</v>
      </c>
      <c r="I23" s="153"/>
      <c r="J23" s="306"/>
      <c r="K23" s="154">
        <v>0</v>
      </c>
      <c r="L23" s="154">
        <v>0</v>
      </c>
      <c r="M23" s="154">
        <v>0</v>
      </c>
      <c r="N23" s="166">
        <f t="shared" si="4"/>
        <v>7.0546390000000008</v>
      </c>
    </row>
    <row r="24" spans="1:14" s="29" customFormat="1" x14ac:dyDescent="0.25">
      <c r="A24" s="210">
        <v>1</v>
      </c>
      <c r="B24" s="211" t="s">
        <v>105</v>
      </c>
      <c r="C24" s="210"/>
      <c r="D24" s="42" t="s">
        <v>9</v>
      </c>
      <c r="E24" s="118">
        <f>E25+E26+E27</f>
        <v>5.1546390000000004</v>
      </c>
      <c r="F24" s="118">
        <f>F25+F26+F27</f>
        <v>5.1546390000000004</v>
      </c>
      <c r="G24" s="118">
        <f t="shared" ref="F24:I24" si="5">G25+G26+G27</f>
        <v>0</v>
      </c>
      <c r="H24" s="118">
        <f>H25+H26+H27</f>
        <v>230</v>
      </c>
      <c r="I24" s="118">
        <f t="shared" si="5"/>
        <v>0</v>
      </c>
      <c r="J24" s="118"/>
      <c r="K24" s="165">
        <f>K25+K26+K27</f>
        <v>0</v>
      </c>
      <c r="L24" s="165">
        <f t="shared" ref="L24:N24" si="6">L25+L26+L27</f>
        <v>0</v>
      </c>
      <c r="M24" s="165">
        <f t="shared" si="6"/>
        <v>0</v>
      </c>
      <c r="N24" s="165">
        <f t="shared" si="6"/>
        <v>235.154639</v>
      </c>
    </row>
    <row r="25" spans="1:14" s="39" customFormat="1" x14ac:dyDescent="0.25">
      <c r="A25" s="210"/>
      <c r="B25" s="211"/>
      <c r="C25" s="210"/>
      <c r="D25" s="43" t="s">
        <v>18</v>
      </c>
      <c r="E25" s="118">
        <f>E21</f>
        <v>0</v>
      </c>
      <c r="F25" s="118">
        <f>F21</f>
        <v>0</v>
      </c>
      <c r="G25" s="118">
        <f t="shared" ref="E25:I26" si="7">G21</f>
        <v>0</v>
      </c>
      <c r="H25" s="367">
        <f>H21</f>
        <v>0</v>
      </c>
      <c r="I25" s="118">
        <f t="shared" si="7"/>
        <v>0</v>
      </c>
      <c r="J25" s="44"/>
      <c r="K25" s="45"/>
      <c r="L25" s="45"/>
      <c r="M25" s="45"/>
      <c r="N25" s="45">
        <f>E25+H25+I25+K25+L25+M25</f>
        <v>0</v>
      </c>
    </row>
    <row r="26" spans="1:14" s="39" customFormat="1" ht="28.5" customHeight="1" x14ac:dyDescent="0.25">
      <c r="A26" s="210"/>
      <c r="B26" s="211"/>
      <c r="C26" s="210"/>
      <c r="D26" s="43" t="s">
        <v>10</v>
      </c>
      <c r="E26" s="118">
        <f>E22</f>
        <v>5</v>
      </c>
      <c r="F26" s="118">
        <f>F22</f>
        <v>5</v>
      </c>
      <c r="G26" s="118">
        <f t="shared" si="7"/>
        <v>0</v>
      </c>
      <c r="H26" s="367">
        <f>H22</f>
        <v>223.1</v>
      </c>
      <c r="I26" s="118">
        <f t="shared" si="7"/>
        <v>0</v>
      </c>
      <c r="J26" s="44"/>
      <c r="K26" s="45"/>
      <c r="L26" s="45"/>
      <c r="M26" s="45"/>
      <c r="N26" s="45">
        <f t="shared" ref="N26:N27" si="8">E26+H26+I26+K26+L26+M26</f>
        <v>228.1</v>
      </c>
    </row>
    <row r="27" spans="1:14" s="29" customFormat="1" x14ac:dyDescent="0.25">
      <c r="A27" s="210"/>
      <c r="B27" s="211"/>
      <c r="C27" s="210"/>
      <c r="D27" s="30" t="s">
        <v>11</v>
      </c>
      <c r="E27" s="118">
        <f>E23</f>
        <v>0.154639</v>
      </c>
      <c r="F27" s="118">
        <f>F23</f>
        <v>0.154639</v>
      </c>
      <c r="G27" s="118">
        <f t="shared" ref="F27:I27" si="9">G23</f>
        <v>0</v>
      </c>
      <c r="H27" s="367">
        <f>H23</f>
        <v>6.9</v>
      </c>
      <c r="I27" s="118">
        <f t="shared" si="9"/>
        <v>0</v>
      </c>
      <c r="J27" s="118"/>
      <c r="K27" s="27"/>
      <c r="L27" s="27"/>
      <c r="M27" s="27"/>
      <c r="N27" s="45">
        <f t="shared" si="8"/>
        <v>7.0546390000000008</v>
      </c>
    </row>
    <row r="28" spans="1:14" s="28" customFormat="1" ht="11.25" customHeight="1" thickBot="1" x14ac:dyDescent="0.3">
      <c r="A28" s="65"/>
      <c r="B28" s="55"/>
      <c r="C28" s="66"/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8"/>
    </row>
    <row r="29" spans="1:14" ht="47.25" customHeight="1" x14ac:dyDescent="0.25">
      <c r="A29" s="214" t="s">
        <v>34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6"/>
    </row>
    <row r="30" spans="1:14" ht="27.75" customHeight="1" x14ac:dyDescent="0.25">
      <c r="A30" s="311" t="s">
        <v>71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3"/>
    </row>
    <row r="31" spans="1:14" ht="180.75" customHeight="1" x14ac:dyDescent="0.25">
      <c r="A31" s="212">
        <v>1</v>
      </c>
      <c r="B31" s="125" t="s">
        <v>73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</row>
    <row r="32" spans="1:14" ht="27.75" customHeight="1" x14ac:dyDescent="0.25">
      <c r="A32" s="213"/>
      <c r="B32" s="126" t="s">
        <v>43</v>
      </c>
      <c r="C32" s="127">
        <v>609</v>
      </c>
      <c r="D32" s="127"/>
      <c r="E32" s="127">
        <v>609</v>
      </c>
      <c r="F32" s="127"/>
      <c r="G32" s="127"/>
      <c r="H32" s="127">
        <v>624</v>
      </c>
      <c r="I32" s="127">
        <v>650</v>
      </c>
      <c r="J32" s="127"/>
      <c r="K32" s="127">
        <v>670</v>
      </c>
      <c r="L32" s="127">
        <v>685</v>
      </c>
      <c r="M32" s="127">
        <v>700</v>
      </c>
      <c r="N32" s="127"/>
    </row>
    <row r="33" spans="1:15" ht="24" customHeight="1" x14ac:dyDescent="0.25">
      <c r="A33" s="8"/>
      <c r="B33" s="9" t="s">
        <v>14</v>
      </c>
      <c r="C33" s="225" t="s">
        <v>15</v>
      </c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314"/>
    </row>
    <row r="34" spans="1:15" ht="32.25" customHeight="1" x14ac:dyDescent="0.25">
      <c r="A34" s="315" t="s">
        <v>16</v>
      </c>
      <c r="B34" s="318" t="s">
        <v>72</v>
      </c>
      <c r="C34" s="321"/>
      <c r="D34" s="72" t="s">
        <v>17</v>
      </c>
      <c r="E34" s="123">
        <v>0</v>
      </c>
      <c r="F34" s="123">
        <v>0</v>
      </c>
      <c r="G34" s="123">
        <v>0</v>
      </c>
      <c r="H34" s="119">
        <f>SUM(H35:H37)</f>
        <v>5.3159999999999998</v>
      </c>
      <c r="I34" s="119">
        <f>SUM(I35:I37)</f>
        <v>175</v>
      </c>
      <c r="J34" s="123"/>
      <c r="K34" s="119">
        <f>SUM(K35:K37)</f>
        <v>175</v>
      </c>
      <c r="L34" s="122">
        <v>0</v>
      </c>
      <c r="M34" s="122">
        <v>0</v>
      </c>
      <c r="N34" s="124">
        <f>SUM(H34,I34,K34)</f>
        <v>355.31600000000003</v>
      </c>
    </row>
    <row r="35" spans="1:15" ht="24.75" customHeight="1" x14ac:dyDescent="0.25">
      <c r="A35" s="316"/>
      <c r="B35" s="319"/>
      <c r="C35" s="322"/>
      <c r="D35" s="76" t="s">
        <v>18</v>
      </c>
      <c r="E35" s="123">
        <v>0</v>
      </c>
      <c r="F35" s="123">
        <v>0</v>
      </c>
      <c r="G35" s="123">
        <v>0</v>
      </c>
      <c r="H35" s="119">
        <v>0</v>
      </c>
      <c r="I35" s="119">
        <v>0</v>
      </c>
      <c r="J35" s="123"/>
      <c r="K35" s="119">
        <v>0</v>
      </c>
      <c r="L35" s="122">
        <v>0</v>
      </c>
      <c r="M35" s="122">
        <v>0</v>
      </c>
      <c r="N35" s="124">
        <f t="shared" ref="N35:N37" si="10">SUM(H35,I35,K35)</f>
        <v>0</v>
      </c>
    </row>
    <row r="36" spans="1:15" ht="20.25" customHeight="1" x14ac:dyDescent="0.25">
      <c r="A36" s="316"/>
      <c r="B36" s="319"/>
      <c r="C36" s="322"/>
      <c r="D36" s="76" t="s">
        <v>10</v>
      </c>
      <c r="E36" s="123">
        <v>0</v>
      </c>
      <c r="F36" s="123">
        <v>0</v>
      </c>
      <c r="G36" s="123">
        <v>0</v>
      </c>
      <c r="H36" s="119">
        <v>5.2729999999999997</v>
      </c>
      <c r="I36" s="119">
        <v>173.6</v>
      </c>
      <c r="J36" s="123"/>
      <c r="K36" s="119">
        <v>173.6</v>
      </c>
      <c r="L36" s="122">
        <v>0</v>
      </c>
      <c r="M36" s="122">
        <v>0</v>
      </c>
      <c r="N36" s="124">
        <f t="shared" si="10"/>
        <v>352.47299999999996</v>
      </c>
    </row>
    <row r="37" spans="1:15" ht="24" customHeight="1" x14ac:dyDescent="0.25">
      <c r="A37" s="317"/>
      <c r="B37" s="320"/>
      <c r="C37" s="323"/>
      <c r="D37" s="81" t="s">
        <v>11</v>
      </c>
      <c r="E37" s="123">
        <v>0</v>
      </c>
      <c r="F37" s="123">
        <v>0</v>
      </c>
      <c r="G37" s="123">
        <v>0</v>
      </c>
      <c r="H37" s="119">
        <v>4.2999999999999997E-2</v>
      </c>
      <c r="I37" s="119">
        <v>1.4</v>
      </c>
      <c r="J37" s="123"/>
      <c r="K37" s="119">
        <v>1.4</v>
      </c>
      <c r="L37" s="122">
        <v>0</v>
      </c>
      <c r="M37" s="122">
        <v>0</v>
      </c>
      <c r="N37" s="124">
        <f t="shared" si="10"/>
        <v>2.843</v>
      </c>
    </row>
    <row r="38" spans="1:15" ht="21" customHeight="1" thickBot="1" x14ac:dyDescent="0.3">
      <c r="A38" s="219" t="s">
        <v>35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1"/>
    </row>
    <row r="39" spans="1:15" ht="97.5" customHeight="1" x14ac:dyDescent="0.25">
      <c r="A39" s="276" t="s">
        <v>13</v>
      </c>
      <c r="B39" s="20" t="s">
        <v>36</v>
      </c>
      <c r="C39" s="34"/>
      <c r="D39" s="35">
        <v>43070</v>
      </c>
      <c r="E39" s="34"/>
      <c r="F39" s="34"/>
      <c r="G39" s="34"/>
      <c r="H39" s="34"/>
      <c r="I39" s="34"/>
      <c r="J39" s="36"/>
      <c r="K39" s="31"/>
      <c r="L39" s="31"/>
      <c r="M39" s="31"/>
      <c r="N39" s="32"/>
    </row>
    <row r="40" spans="1:15" ht="27" customHeight="1" x14ac:dyDescent="0.25">
      <c r="A40" s="277"/>
      <c r="B40" s="7" t="s">
        <v>43</v>
      </c>
      <c r="C40" s="18">
        <v>64</v>
      </c>
      <c r="D40" s="6"/>
      <c r="E40" s="18">
        <v>66</v>
      </c>
      <c r="F40" s="18"/>
      <c r="G40" s="18"/>
      <c r="H40" s="18">
        <v>68</v>
      </c>
      <c r="I40" s="18">
        <v>70</v>
      </c>
      <c r="J40" s="33"/>
      <c r="K40" s="18">
        <v>75</v>
      </c>
      <c r="L40" s="18">
        <v>80</v>
      </c>
      <c r="M40" s="18">
        <v>86</v>
      </c>
      <c r="N40" s="19"/>
    </row>
    <row r="41" spans="1:15" s="21" customFormat="1" ht="26.25" customHeight="1" x14ac:dyDescent="0.25">
      <c r="A41" s="8"/>
      <c r="B41" s="9" t="s">
        <v>14</v>
      </c>
      <c r="C41" s="225" t="s">
        <v>15</v>
      </c>
      <c r="D41" s="226"/>
      <c r="E41" s="226"/>
      <c r="F41" s="226"/>
      <c r="G41" s="226"/>
      <c r="H41" s="226"/>
      <c r="I41" s="226"/>
      <c r="J41" s="226"/>
      <c r="K41" s="217"/>
      <c r="L41" s="217"/>
      <c r="M41" s="217"/>
      <c r="N41" s="218"/>
    </row>
    <row r="42" spans="1:15" s="75" customFormat="1" ht="38.25" customHeight="1" x14ac:dyDescent="0.25">
      <c r="A42" s="222" t="s">
        <v>26</v>
      </c>
      <c r="B42" s="230" t="s">
        <v>37</v>
      </c>
      <c r="C42" s="227">
        <v>2019</v>
      </c>
      <c r="D42" s="72" t="s">
        <v>17</v>
      </c>
      <c r="E42" s="88">
        <f>SUM(E44:E45)</f>
        <v>2.1379999999999999</v>
      </c>
      <c r="F42" s="98">
        <f>SUM(F44:F45)</f>
        <v>0</v>
      </c>
      <c r="G42" s="73"/>
      <c r="H42" s="73"/>
      <c r="I42" s="73"/>
      <c r="J42" s="284" t="s">
        <v>113</v>
      </c>
      <c r="K42" s="74"/>
      <c r="L42" s="74"/>
      <c r="M42" s="74"/>
      <c r="N42" s="91">
        <f t="shared" ref="N42:N49" si="11">E42</f>
        <v>2.1379999999999999</v>
      </c>
      <c r="O42" s="28"/>
    </row>
    <row r="43" spans="1:15" s="80" customFormat="1" ht="21.75" customHeight="1" x14ac:dyDescent="0.25">
      <c r="A43" s="223"/>
      <c r="B43" s="231"/>
      <c r="C43" s="228"/>
      <c r="D43" s="76" t="s">
        <v>18</v>
      </c>
      <c r="E43" s="93">
        <v>0</v>
      </c>
      <c r="F43" s="102">
        <v>0</v>
      </c>
      <c r="G43" s="77"/>
      <c r="H43" s="78"/>
      <c r="I43" s="78"/>
      <c r="J43" s="285"/>
      <c r="K43" s="79"/>
      <c r="L43" s="79"/>
      <c r="M43" s="79"/>
      <c r="N43" s="91">
        <f t="shared" si="11"/>
        <v>0</v>
      </c>
      <c r="O43" s="21"/>
    </row>
    <row r="44" spans="1:15" s="80" customFormat="1" ht="21.75" customHeight="1" x14ac:dyDescent="0.25">
      <c r="A44" s="223"/>
      <c r="B44" s="231"/>
      <c r="C44" s="228"/>
      <c r="D44" s="76" t="s">
        <v>10</v>
      </c>
      <c r="E44" s="93">
        <v>2.0739999999999998</v>
      </c>
      <c r="F44" s="102">
        <v>0</v>
      </c>
      <c r="G44" s="77"/>
      <c r="H44" s="78"/>
      <c r="I44" s="78"/>
      <c r="J44" s="285"/>
      <c r="K44" s="79"/>
      <c r="L44" s="79"/>
      <c r="M44" s="79"/>
      <c r="N44" s="91">
        <f t="shared" si="11"/>
        <v>2.0739999999999998</v>
      </c>
      <c r="O44" s="21"/>
    </row>
    <row r="45" spans="1:15" s="80" customFormat="1" ht="21.75" customHeight="1" x14ac:dyDescent="0.25">
      <c r="A45" s="224"/>
      <c r="B45" s="232"/>
      <c r="C45" s="229"/>
      <c r="D45" s="81" t="s">
        <v>11</v>
      </c>
      <c r="E45" s="88">
        <v>6.4000000000000001E-2</v>
      </c>
      <c r="F45" s="98">
        <v>0</v>
      </c>
      <c r="G45" s="73"/>
      <c r="H45" s="82"/>
      <c r="I45" s="82"/>
      <c r="J45" s="286"/>
      <c r="K45" s="79"/>
      <c r="L45" s="79"/>
      <c r="M45" s="79"/>
      <c r="N45" s="91">
        <f t="shared" si="11"/>
        <v>6.4000000000000001E-2</v>
      </c>
      <c r="O45" s="21"/>
    </row>
    <row r="46" spans="1:15" s="75" customFormat="1" ht="83.25" customHeight="1" x14ac:dyDescent="0.25">
      <c r="A46" s="222" t="s">
        <v>63</v>
      </c>
      <c r="B46" s="230" t="s">
        <v>38</v>
      </c>
      <c r="C46" s="227">
        <v>2019</v>
      </c>
      <c r="D46" s="72" t="s">
        <v>17</v>
      </c>
      <c r="E46" s="88">
        <f>SUM(E48:E49)</f>
        <v>1.246</v>
      </c>
      <c r="F46" s="98">
        <f>SUM(F48:F49)</f>
        <v>1.246</v>
      </c>
      <c r="G46" s="98">
        <f>SUM(G48:G49)</f>
        <v>0.34700000000000003</v>
      </c>
      <c r="H46" s="83"/>
      <c r="I46" s="83"/>
      <c r="J46" s="284" t="s">
        <v>114</v>
      </c>
      <c r="K46" s="74"/>
      <c r="L46" s="74"/>
      <c r="M46" s="74"/>
      <c r="N46" s="91">
        <f t="shared" si="11"/>
        <v>1.246</v>
      </c>
      <c r="O46" s="28"/>
    </row>
    <row r="47" spans="1:15" s="80" customFormat="1" ht="21.75" customHeight="1" x14ac:dyDescent="0.25">
      <c r="A47" s="223"/>
      <c r="B47" s="231"/>
      <c r="C47" s="228"/>
      <c r="D47" s="76" t="s">
        <v>18</v>
      </c>
      <c r="E47" s="93">
        <v>0</v>
      </c>
      <c r="F47" s="102">
        <v>0</v>
      </c>
      <c r="G47" s="77">
        <v>0</v>
      </c>
      <c r="H47" s="84"/>
      <c r="I47" s="84"/>
      <c r="J47" s="285"/>
      <c r="K47" s="79"/>
      <c r="L47" s="79"/>
      <c r="M47" s="79"/>
      <c r="N47" s="91">
        <f t="shared" si="11"/>
        <v>0</v>
      </c>
      <c r="O47" s="21"/>
    </row>
    <row r="48" spans="1:15" s="80" customFormat="1" ht="21.75" customHeight="1" x14ac:dyDescent="0.25">
      <c r="A48" s="223"/>
      <c r="B48" s="231"/>
      <c r="C48" s="228"/>
      <c r="D48" s="76" t="s">
        <v>10</v>
      </c>
      <c r="E48" s="93">
        <v>1.2090000000000001</v>
      </c>
      <c r="F48" s="102">
        <v>1.2090000000000001</v>
      </c>
      <c r="G48" s="93">
        <v>0.33700000000000002</v>
      </c>
      <c r="H48" s="84"/>
      <c r="I48" s="84"/>
      <c r="J48" s="285"/>
      <c r="K48" s="79"/>
      <c r="L48" s="79"/>
      <c r="M48" s="79"/>
      <c r="N48" s="91">
        <f t="shared" si="11"/>
        <v>1.2090000000000001</v>
      </c>
      <c r="O48" s="21"/>
    </row>
    <row r="49" spans="1:15" s="80" customFormat="1" ht="21.75" customHeight="1" x14ac:dyDescent="0.25">
      <c r="A49" s="224"/>
      <c r="B49" s="232"/>
      <c r="C49" s="229"/>
      <c r="D49" s="81" t="s">
        <v>11</v>
      </c>
      <c r="E49" s="88">
        <v>3.6999999999999998E-2</v>
      </c>
      <c r="F49" s="98">
        <v>3.6999999999999998E-2</v>
      </c>
      <c r="G49" s="88">
        <v>0.01</v>
      </c>
      <c r="H49" s="84"/>
      <c r="I49" s="84"/>
      <c r="J49" s="286"/>
      <c r="K49" s="79"/>
      <c r="L49" s="79"/>
      <c r="M49" s="79"/>
      <c r="N49" s="91">
        <f t="shared" si="11"/>
        <v>3.6999999999999998E-2</v>
      </c>
      <c r="O49" s="21"/>
    </row>
    <row r="50" spans="1:15" s="75" customFormat="1" ht="21.75" customHeight="1" x14ac:dyDescent="0.25">
      <c r="A50" s="222" t="s">
        <v>74</v>
      </c>
      <c r="B50" s="230" t="s">
        <v>39</v>
      </c>
      <c r="C50" s="227">
        <v>2020</v>
      </c>
      <c r="D50" s="72" t="s">
        <v>17</v>
      </c>
      <c r="E50" s="73"/>
      <c r="F50" s="98"/>
      <c r="G50" s="73"/>
      <c r="H50" s="88">
        <f>SUM(H51:H53)</f>
        <v>9.3689999999999998</v>
      </c>
      <c r="I50" s="73"/>
      <c r="J50" s="73"/>
      <c r="K50" s="74"/>
      <c r="L50" s="74"/>
      <c r="M50" s="74"/>
      <c r="N50" s="91">
        <f>H50</f>
        <v>9.3689999999999998</v>
      </c>
      <c r="O50" s="28"/>
    </row>
    <row r="51" spans="1:15" s="80" customFormat="1" ht="21.75" customHeight="1" x14ac:dyDescent="0.25">
      <c r="A51" s="223"/>
      <c r="B51" s="231"/>
      <c r="C51" s="228"/>
      <c r="D51" s="76" t="s">
        <v>18</v>
      </c>
      <c r="E51" s="77"/>
      <c r="F51" s="77"/>
      <c r="G51" s="77"/>
      <c r="H51" s="89">
        <v>0</v>
      </c>
      <c r="I51" s="78"/>
      <c r="J51" s="78"/>
      <c r="K51" s="79"/>
      <c r="L51" s="79"/>
      <c r="M51" s="79"/>
      <c r="N51" s="91">
        <f>H51</f>
        <v>0</v>
      </c>
      <c r="O51" s="21"/>
    </row>
    <row r="52" spans="1:15" s="80" customFormat="1" ht="21.75" customHeight="1" x14ac:dyDescent="0.25">
      <c r="A52" s="223"/>
      <c r="B52" s="231"/>
      <c r="C52" s="228"/>
      <c r="D52" s="76" t="s">
        <v>10</v>
      </c>
      <c r="E52" s="77"/>
      <c r="F52" s="77"/>
      <c r="G52" s="77"/>
      <c r="H52" s="89">
        <v>9.0879999999999992</v>
      </c>
      <c r="I52" s="78"/>
      <c r="J52" s="78"/>
      <c r="K52" s="79"/>
      <c r="L52" s="79"/>
      <c r="M52" s="79"/>
      <c r="N52" s="91">
        <f>H52</f>
        <v>9.0879999999999992</v>
      </c>
      <c r="O52" s="21"/>
    </row>
    <row r="53" spans="1:15" s="80" customFormat="1" ht="21.75" customHeight="1" x14ac:dyDescent="0.25">
      <c r="A53" s="224"/>
      <c r="B53" s="232"/>
      <c r="C53" s="229"/>
      <c r="D53" s="81" t="s">
        <v>11</v>
      </c>
      <c r="E53" s="73"/>
      <c r="F53" s="73"/>
      <c r="G53" s="73"/>
      <c r="H53" s="94">
        <v>0.28100000000000003</v>
      </c>
      <c r="I53" s="82"/>
      <c r="J53" s="82"/>
      <c r="K53" s="79"/>
      <c r="L53" s="79"/>
      <c r="M53" s="79"/>
      <c r="N53" s="91">
        <f>H53</f>
        <v>0.28100000000000003</v>
      </c>
      <c r="O53" s="21"/>
    </row>
    <row r="54" spans="1:15" s="75" customFormat="1" ht="21.75" customHeight="1" x14ac:dyDescent="0.25">
      <c r="A54" s="222" t="s">
        <v>75</v>
      </c>
      <c r="B54" s="230" t="s">
        <v>40</v>
      </c>
      <c r="C54" s="227">
        <v>2024</v>
      </c>
      <c r="D54" s="72" t="s">
        <v>17</v>
      </c>
      <c r="E54" s="73"/>
      <c r="F54" s="73"/>
      <c r="G54" s="73"/>
      <c r="H54" s="73"/>
      <c r="I54" s="73"/>
      <c r="J54" s="73"/>
      <c r="K54" s="90"/>
      <c r="L54" s="95"/>
      <c r="M54" s="90">
        <f>SUM(M55:M57)</f>
        <v>4.2</v>
      </c>
      <c r="N54" s="91">
        <f>M54</f>
        <v>4.2</v>
      </c>
      <c r="O54" s="28"/>
    </row>
    <row r="55" spans="1:15" s="80" customFormat="1" ht="21.75" customHeight="1" x14ac:dyDescent="0.25">
      <c r="A55" s="223"/>
      <c r="B55" s="231"/>
      <c r="C55" s="228"/>
      <c r="D55" s="76" t="s">
        <v>18</v>
      </c>
      <c r="E55" s="77"/>
      <c r="F55" s="77"/>
      <c r="G55" s="77"/>
      <c r="H55" s="78"/>
      <c r="I55" s="78"/>
      <c r="J55" s="78"/>
      <c r="K55" s="92"/>
      <c r="L55" s="96"/>
      <c r="M55" s="92">
        <v>0</v>
      </c>
      <c r="N55" s="91">
        <f>M55</f>
        <v>0</v>
      </c>
      <c r="O55" s="21"/>
    </row>
    <row r="56" spans="1:15" s="80" customFormat="1" ht="21.75" customHeight="1" x14ac:dyDescent="0.25">
      <c r="A56" s="223"/>
      <c r="B56" s="231"/>
      <c r="C56" s="228"/>
      <c r="D56" s="76" t="s">
        <v>10</v>
      </c>
      <c r="E56" s="77"/>
      <c r="F56" s="77"/>
      <c r="G56" s="77"/>
      <c r="H56" s="78"/>
      <c r="I56" s="78"/>
      <c r="J56" s="78"/>
      <c r="K56" s="92"/>
      <c r="L56" s="96"/>
      <c r="M56" s="92">
        <v>4.0739999999999998</v>
      </c>
      <c r="N56" s="91">
        <f>M56</f>
        <v>4.0739999999999998</v>
      </c>
      <c r="O56" s="21"/>
    </row>
    <row r="57" spans="1:15" s="80" customFormat="1" ht="21.75" customHeight="1" x14ac:dyDescent="0.25">
      <c r="A57" s="224"/>
      <c r="B57" s="232"/>
      <c r="C57" s="229"/>
      <c r="D57" s="81" t="s">
        <v>11</v>
      </c>
      <c r="E57" s="73"/>
      <c r="F57" s="73"/>
      <c r="G57" s="73"/>
      <c r="H57" s="82"/>
      <c r="I57" s="82"/>
      <c r="J57" s="82"/>
      <c r="K57" s="92"/>
      <c r="L57" s="96"/>
      <c r="M57" s="92">
        <v>0.126</v>
      </c>
      <c r="N57" s="91">
        <f>M57</f>
        <v>0.126</v>
      </c>
      <c r="O57" s="21"/>
    </row>
    <row r="58" spans="1:15" s="75" customFormat="1" ht="21.75" customHeight="1" x14ac:dyDescent="0.25">
      <c r="A58" s="222" t="s">
        <v>76</v>
      </c>
      <c r="B58" s="230" t="s">
        <v>41</v>
      </c>
      <c r="C58" s="227">
        <v>2023</v>
      </c>
      <c r="D58" s="72" t="s">
        <v>17</v>
      </c>
      <c r="E58" s="73"/>
      <c r="F58" s="73"/>
      <c r="G58" s="73"/>
      <c r="H58" s="73"/>
      <c r="I58" s="73"/>
      <c r="J58" s="73"/>
      <c r="K58" s="90"/>
      <c r="L58" s="90">
        <f>SUM(L59:L61)</f>
        <v>16.5</v>
      </c>
      <c r="M58" s="90"/>
      <c r="N58" s="91">
        <f>L58</f>
        <v>16.5</v>
      </c>
      <c r="O58" s="28"/>
    </row>
    <row r="59" spans="1:15" s="80" customFormat="1" ht="21.75" customHeight="1" x14ac:dyDescent="0.25">
      <c r="A59" s="223"/>
      <c r="B59" s="231"/>
      <c r="C59" s="228"/>
      <c r="D59" s="76" t="s">
        <v>18</v>
      </c>
      <c r="E59" s="77"/>
      <c r="F59" s="77"/>
      <c r="G59" s="77"/>
      <c r="H59" s="78"/>
      <c r="I59" s="78"/>
      <c r="J59" s="78"/>
      <c r="K59" s="92"/>
      <c r="L59" s="92">
        <v>0</v>
      </c>
      <c r="M59" s="92"/>
      <c r="N59" s="91">
        <f>L59</f>
        <v>0</v>
      </c>
      <c r="O59" s="21"/>
    </row>
    <row r="60" spans="1:15" s="80" customFormat="1" ht="21.75" customHeight="1" x14ac:dyDescent="0.25">
      <c r="A60" s="223"/>
      <c r="B60" s="231"/>
      <c r="C60" s="228"/>
      <c r="D60" s="76" t="s">
        <v>10</v>
      </c>
      <c r="E60" s="77"/>
      <c r="F60" s="77"/>
      <c r="G60" s="77"/>
      <c r="H60" s="78"/>
      <c r="I60" s="78"/>
      <c r="J60" s="78"/>
      <c r="K60" s="92"/>
      <c r="L60" s="92">
        <v>16.004999999999999</v>
      </c>
      <c r="M60" s="92"/>
      <c r="N60" s="91">
        <f>L60</f>
        <v>16.004999999999999</v>
      </c>
      <c r="O60" s="21"/>
    </row>
    <row r="61" spans="1:15" s="80" customFormat="1" ht="21.75" customHeight="1" x14ac:dyDescent="0.25">
      <c r="A61" s="224"/>
      <c r="B61" s="232"/>
      <c r="C61" s="229"/>
      <c r="D61" s="81" t="s">
        <v>11</v>
      </c>
      <c r="E61" s="73"/>
      <c r="F61" s="73"/>
      <c r="G61" s="73"/>
      <c r="H61" s="82"/>
      <c r="I61" s="82"/>
      <c r="J61" s="82"/>
      <c r="K61" s="92"/>
      <c r="L61" s="92">
        <v>0.495</v>
      </c>
      <c r="M61" s="92"/>
      <c r="N61" s="91">
        <f>L61</f>
        <v>0.495</v>
      </c>
      <c r="O61" s="21"/>
    </row>
    <row r="62" spans="1:15" s="75" customFormat="1" ht="21.75" customHeight="1" x14ac:dyDescent="0.25">
      <c r="A62" s="222" t="s">
        <v>77</v>
      </c>
      <c r="B62" s="230" t="s">
        <v>42</v>
      </c>
      <c r="C62" s="227">
        <v>2022</v>
      </c>
      <c r="D62" s="72" t="s">
        <v>17</v>
      </c>
      <c r="E62" s="73"/>
      <c r="F62" s="73"/>
      <c r="G62" s="73"/>
      <c r="H62" s="73"/>
      <c r="I62" s="73"/>
      <c r="J62" s="73"/>
      <c r="K62" s="90">
        <f>SUM(K63:K65)</f>
        <v>21.6</v>
      </c>
      <c r="L62" s="90"/>
      <c r="M62" s="90"/>
      <c r="N62" s="91">
        <f>K62</f>
        <v>21.6</v>
      </c>
      <c r="O62" s="28"/>
    </row>
    <row r="63" spans="1:15" s="80" customFormat="1" ht="21.75" customHeight="1" x14ac:dyDescent="0.25">
      <c r="A63" s="223"/>
      <c r="B63" s="231"/>
      <c r="C63" s="228"/>
      <c r="D63" s="76" t="s">
        <v>18</v>
      </c>
      <c r="E63" s="77"/>
      <c r="F63" s="77"/>
      <c r="G63" s="77"/>
      <c r="H63" s="78"/>
      <c r="I63" s="78"/>
      <c r="J63" s="78"/>
      <c r="K63" s="92">
        <v>0</v>
      </c>
      <c r="L63" s="92"/>
      <c r="M63" s="92"/>
      <c r="N63" s="91">
        <f>K63</f>
        <v>0</v>
      </c>
      <c r="O63" s="21"/>
    </row>
    <row r="64" spans="1:15" s="80" customFormat="1" ht="21.75" customHeight="1" x14ac:dyDescent="0.25">
      <c r="A64" s="223"/>
      <c r="B64" s="231"/>
      <c r="C64" s="228"/>
      <c r="D64" s="76" t="s">
        <v>10</v>
      </c>
      <c r="E64" s="77"/>
      <c r="F64" s="77"/>
      <c r="G64" s="77"/>
      <c r="H64" s="78"/>
      <c r="I64" s="78"/>
      <c r="J64" s="78"/>
      <c r="K64" s="92">
        <v>20.952000000000002</v>
      </c>
      <c r="L64" s="92"/>
      <c r="M64" s="92"/>
      <c r="N64" s="91">
        <f>K64</f>
        <v>20.952000000000002</v>
      </c>
      <c r="O64" s="21"/>
    </row>
    <row r="65" spans="1:15" s="80" customFormat="1" ht="21.75" customHeight="1" x14ac:dyDescent="0.25">
      <c r="A65" s="224"/>
      <c r="B65" s="232"/>
      <c r="C65" s="229"/>
      <c r="D65" s="81" t="s">
        <v>11</v>
      </c>
      <c r="E65" s="73"/>
      <c r="F65" s="73"/>
      <c r="G65" s="73"/>
      <c r="H65" s="82"/>
      <c r="I65" s="82"/>
      <c r="J65" s="82"/>
      <c r="K65" s="92">
        <v>0.64800000000000002</v>
      </c>
      <c r="L65" s="92"/>
      <c r="M65" s="92"/>
      <c r="N65" s="91">
        <f>K65</f>
        <v>0.64800000000000002</v>
      </c>
      <c r="O65" s="21"/>
    </row>
    <row r="66" spans="1:15" s="80" customFormat="1" ht="29.25" customHeight="1" x14ac:dyDescent="0.25">
      <c r="A66" s="222" t="s">
        <v>78</v>
      </c>
      <c r="B66" s="230" t="s">
        <v>64</v>
      </c>
      <c r="C66" s="227"/>
      <c r="D66" s="72" t="s">
        <v>17</v>
      </c>
      <c r="E66" s="120">
        <f>SUM(E67:E69)</f>
        <v>1.161</v>
      </c>
      <c r="F66" s="120">
        <f>SUM(F67:F69)</f>
        <v>0.96</v>
      </c>
      <c r="G66" s="120">
        <f>SUM(G67:G69)</f>
        <v>169.6</v>
      </c>
      <c r="H66" s="120">
        <f>SUM(H67:H69)</f>
        <v>48</v>
      </c>
      <c r="I66" s="357">
        <f>SUM(I67:I69)</f>
        <v>0</v>
      </c>
      <c r="J66" s="287" t="s">
        <v>119</v>
      </c>
      <c r="K66" s="90">
        <v>0</v>
      </c>
      <c r="L66" s="90">
        <v>0</v>
      </c>
      <c r="M66" s="90">
        <v>0</v>
      </c>
      <c r="N66" s="91">
        <f>SUM(E66,H66)</f>
        <v>49.161000000000001</v>
      </c>
      <c r="O66" s="21"/>
    </row>
    <row r="67" spans="1:15" s="80" customFormat="1" ht="28.5" customHeight="1" x14ac:dyDescent="0.25">
      <c r="A67" s="223"/>
      <c r="B67" s="231"/>
      <c r="C67" s="228"/>
      <c r="D67" s="76" t="s">
        <v>18</v>
      </c>
      <c r="E67" s="119">
        <v>0</v>
      </c>
      <c r="F67" s="121">
        <v>0</v>
      </c>
      <c r="G67" s="121">
        <v>0</v>
      </c>
      <c r="H67" s="119">
        <v>0</v>
      </c>
      <c r="I67" s="117">
        <v>0</v>
      </c>
      <c r="J67" s="288"/>
      <c r="K67" s="92">
        <v>0</v>
      </c>
      <c r="L67" s="92">
        <v>0</v>
      </c>
      <c r="M67" s="92">
        <v>0</v>
      </c>
      <c r="N67" s="91">
        <f t="shared" ref="N67:N77" si="12">SUM(E67,H67)</f>
        <v>0</v>
      </c>
      <c r="O67" s="21"/>
    </row>
    <row r="68" spans="1:15" s="80" customFormat="1" ht="31.5" customHeight="1" x14ac:dyDescent="0.25">
      <c r="A68" s="223"/>
      <c r="B68" s="231"/>
      <c r="C68" s="228"/>
      <c r="D68" s="76" t="s">
        <v>10</v>
      </c>
      <c r="E68" s="119">
        <v>0</v>
      </c>
      <c r="F68" s="121">
        <v>0</v>
      </c>
      <c r="G68" s="121">
        <v>0</v>
      </c>
      <c r="H68" s="119">
        <v>47.616</v>
      </c>
      <c r="I68" s="117">
        <v>0</v>
      </c>
      <c r="J68" s="288"/>
      <c r="K68" s="92">
        <v>0</v>
      </c>
      <c r="L68" s="92">
        <v>0</v>
      </c>
      <c r="M68" s="92">
        <v>0</v>
      </c>
      <c r="N68" s="91">
        <f t="shared" si="12"/>
        <v>47.616</v>
      </c>
      <c r="O68" s="21"/>
    </row>
    <row r="69" spans="1:15" s="80" customFormat="1" ht="69" customHeight="1" x14ac:dyDescent="0.25">
      <c r="A69" s="224"/>
      <c r="B69" s="232"/>
      <c r="C69" s="229"/>
      <c r="D69" s="81" t="s">
        <v>11</v>
      </c>
      <c r="E69" s="119">
        <v>1.161</v>
      </c>
      <c r="F69" s="121">
        <v>0.96</v>
      </c>
      <c r="G69" s="121">
        <v>169.6</v>
      </c>
      <c r="H69" s="119">
        <v>0.38400000000000001</v>
      </c>
      <c r="I69" s="117">
        <v>0</v>
      </c>
      <c r="J69" s="289"/>
      <c r="K69" s="92">
        <v>0</v>
      </c>
      <c r="L69" s="92">
        <v>0</v>
      </c>
      <c r="M69" s="92">
        <v>0</v>
      </c>
      <c r="N69" s="91">
        <f t="shared" si="12"/>
        <v>1.5449999999999999</v>
      </c>
      <c r="O69" s="21"/>
    </row>
    <row r="70" spans="1:15" s="80" customFormat="1" ht="33.75" customHeight="1" x14ac:dyDescent="0.25">
      <c r="A70" s="222" t="s">
        <v>79</v>
      </c>
      <c r="B70" s="230" t="s">
        <v>65</v>
      </c>
      <c r="C70" s="227"/>
      <c r="D70" s="72" t="s">
        <v>17</v>
      </c>
      <c r="E70" s="120">
        <f>SUM(E71:E73)</f>
        <v>1.2</v>
      </c>
      <c r="F70" s="120">
        <f>SUM(F71:F73)</f>
        <v>1.0369999999999999</v>
      </c>
      <c r="G70" s="120">
        <f t="shared" ref="G70:H70" si="13">SUM(G71:G73)</f>
        <v>169.6</v>
      </c>
      <c r="H70" s="120">
        <f>SUM(H71:H73)</f>
        <v>74</v>
      </c>
      <c r="I70" s="357">
        <f>SUM(I71:I73)</f>
        <v>0</v>
      </c>
      <c r="J70" s="287" t="s">
        <v>120</v>
      </c>
      <c r="K70" s="90">
        <v>0</v>
      </c>
      <c r="L70" s="90">
        <v>0</v>
      </c>
      <c r="M70" s="90">
        <v>0</v>
      </c>
      <c r="N70" s="91">
        <f t="shared" si="12"/>
        <v>75.2</v>
      </c>
      <c r="O70" s="21"/>
    </row>
    <row r="71" spans="1:15" s="80" customFormat="1" ht="34.5" customHeight="1" x14ac:dyDescent="0.25">
      <c r="A71" s="223"/>
      <c r="B71" s="231"/>
      <c r="C71" s="228"/>
      <c r="D71" s="76" t="s">
        <v>18</v>
      </c>
      <c r="E71" s="119">
        <v>0</v>
      </c>
      <c r="F71" s="121">
        <v>0</v>
      </c>
      <c r="G71" s="121">
        <v>0</v>
      </c>
      <c r="H71" s="119">
        <v>0</v>
      </c>
      <c r="I71" s="117">
        <v>0</v>
      </c>
      <c r="J71" s="288"/>
      <c r="K71" s="92">
        <v>0</v>
      </c>
      <c r="L71" s="92">
        <v>0</v>
      </c>
      <c r="M71" s="92">
        <v>0</v>
      </c>
      <c r="N71" s="91">
        <f t="shared" si="12"/>
        <v>0</v>
      </c>
      <c r="O71" s="21"/>
    </row>
    <row r="72" spans="1:15" s="80" customFormat="1" ht="34.5" customHeight="1" x14ac:dyDescent="0.25">
      <c r="A72" s="223"/>
      <c r="B72" s="231"/>
      <c r="C72" s="228"/>
      <c r="D72" s="76" t="s">
        <v>10</v>
      </c>
      <c r="E72" s="119">
        <v>0</v>
      </c>
      <c r="F72" s="121">
        <v>0</v>
      </c>
      <c r="G72" s="121">
        <v>0</v>
      </c>
      <c r="H72" s="119">
        <v>73.408000000000001</v>
      </c>
      <c r="I72" s="117">
        <v>0</v>
      </c>
      <c r="J72" s="288"/>
      <c r="K72" s="92">
        <v>0</v>
      </c>
      <c r="L72" s="92">
        <v>0</v>
      </c>
      <c r="M72" s="92">
        <v>0</v>
      </c>
      <c r="N72" s="91">
        <f t="shared" si="12"/>
        <v>73.408000000000001</v>
      </c>
      <c r="O72" s="21"/>
    </row>
    <row r="73" spans="1:15" s="80" customFormat="1" ht="84.75" customHeight="1" x14ac:dyDescent="0.25">
      <c r="A73" s="224"/>
      <c r="B73" s="232"/>
      <c r="C73" s="229"/>
      <c r="D73" s="81" t="s">
        <v>11</v>
      </c>
      <c r="E73" s="119">
        <v>1.2</v>
      </c>
      <c r="F73" s="121">
        <v>1.0369999999999999</v>
      </c>
      <c r="G73" s="121">
        <v>169.6</v>
      </c>
      <c r="H73" s="119">
        <v>0.59199999999999997</v>
      </c>
      <c r="I73" s="117">
        <v>0</v>
      </c>
      <c r="J73" s="289"/>
      <c r="K73" s="92">
        <v>0</v>
      </c>
      <c r="L73" s="92">
        <v>0</v>
      </c>
      <c r="M73" s="92">
        <v>0</v>
      </c>
      <c r="N73" s="91">
        <f t="shared" si="12"/>
        <v>1.7919999999999998</v>
      </c>
      <c r="O73" s="21"/>
    </row>
    <row r="74" spans="1:15" s="80" customFormat="1" ht="31.5" customHeight="1" x14ac:dyDescent="0.25">
      <c r="A74" s="222" t="s">
        <v>80</v>
      </c>
      <c r="B74" s="230" t="s">
        <v>66</v>
      </c>
      <c r="C74" s="227"/>
      <c r="D74" s="72" t="s">
        <v>17</v>
      </c>
      <c r="E74" s="120">
        <f>SUM(E75:E77)</f>
        <v>1.139</v>
      </c>
      <c r="F74" s="120">
        <f>SUM(F75:F77)</f>
        <v>1.02</v>
      </c>
      <c r="G74" s="120">
        <f>SUM(G75:G77)</f>
        <v>169.6</v>
      </c>
      <c r="H74" s="120">
        <f>SUM(H75:H77)</f>
        <v>58</v>
      </c>
      <c r="I74" s="357">
        <f>SUM(I75:I77)</f>
        <v>0</v>
      </c>
      <c r="J74" s="287" t="s">
        <v>121</v>
      </c>
      <c r="K74" s="90">
        <v>0</v>
      </c>
      <c r="L74" s="90">
        <v>0</v>
      </c>
      <c r="M74" s="90">
        <v>0</v>
      </c>
      <c r="N74" s="91">
        <f t="shared" si="12"/>
        <v>59.139000000000003</v>
      </c>
      <c r="O74" s="21"/>
    </row>
    <row r="75" spans="1:15" s="80" customFormat="1" ht="27" customHeight="1" x14ac:dyDescent="0.25">
      <c r="A75" s="223"/>
      <c r="B75" s="231"/>
      <c r="C75" s="228"/>
      <c r="D75" s="76" t="s">
        <v>18</v>
      </c>
      <c r="E75" s="119">
        <v>0</v>
      </c>
      <c r="F75" s="121">
        <v>0</v>
      </c>
      <c r="G75" s="121">
        <v>0</v>
      </c>
      <c r="H75" s="119">
        <v>0</v>
      </c>
      <c r="I75" s="117">
        <v>0</v>
      </c>
      <c r="J75" s="288"/>
      <c r="K75" s="92">
        <v>0</v>
      </c>
      <c r="L75" s="92">
        <v>0</v>
      </c>
      <c r="M75" s="92">
        <v>0</v>
      </c>
      <c r="N75" s="91">
        <f t="shared" si="12"/>
        <v>0</v>
      </c>
      <c r="O75" s="21"/>
    </row>
    <row r="76" spans="1:15" s="80" customFormat="1" ht="38.25" customHeight="1" x14ac:dyDescent="0.25">
      <c r="A76" s="223"/>
      <c r="B76" s="231"/>
      <c r="C76" s="228"/>
      <c r="D76" s="76" t="s">
        <v>10</v>
      </c>
      <c r="E76" s="119">
        <v>0</v>
      </c>
      <c r="F76" s="121">
        <v>0</v>
      </c>
      <c r="G76" s="121">
        <v>0</v>
      </c>
      <c r="H76" s="119">
        <v>57.536000000000001</v>
      </c>
      <c r="I76" s="117">
        <v>0</v>
      </c>
      <c r="J76" s="288"/>
      <c r="K76" s="92">
        <v>0</v>
      </c>
      <c r="L76" s="92">
        <v>0</v>
      </c>
      <c r="M76" s="92">
        <v>0</v>
      </c>
      <c r="N76" s="91">
        <f t="shared" si="12"/>
        <v>57.536000000000001</v>
      </c>
      <c r="O76" s="21"/>
    </row>
    <row r="77" spans="1:15" s="80" customFormat="1" ht="53.25" customHeight="1" x14ac:dyDescent="0.25">
      <c r="A77" s="224"/>
      <c r="B77" s="232"/>
      <c r="C77" s="229"/>
      <c r="D77" s="81" t="s">
        <v>11</v>
      </c>
      <c r="E77" s="119">
        <v>1.139</v>
      </c>
      <c r="F77" s="121">
        <v>1.02</v>
      </c>
      <c r="G77" s="121">
        <v>169.6</v>
      </c>
      <c r="H77" s="119">
        <v>0.46400000000000002</v>
      </c>
      <c r="I77" s="117">
        <v>0</v>
      </c>
      <c r="J77" s="289"/>
      <c r="K77" s="92">
        <v>0</v>
      </c>
      <c r="L77" s="92">
        <v>0</v>
      </c>
      <c r="M77" s="92">
        <v>0</v>
      </c>
      <c r="N77" s="91">
        <f t="shared" si="12"/>
        <v>1.603</v>
      </c>
      <c r="O77" s="21"/>
    </row>
    <row r="78" spans="1:15" ht="110.25" customHeight="1" x14ac:dyDescent="0.25">
      <c r="A78" s="276" t="s">
        <v>47</v>
      </c>
      <c r="B78" s="20" t="s">
        <v>44</v>
      </c>
      <c r="C78" s="85"/>
      <c r="D78" s="35"/>
      <c r="E78" s="85"/>
      <c r="F78" s="85"/>
      <c r="G78" s="85"/>
      <c r="H78" s="85"/>
      <c r="I78" s="85"/>
      <c r="J78" s="36"/>
      <c r="K78" s="5"/>
      <c r="L78" s="5"/>
      <c r="M78" s="5"/>
      <c r="N78" s="26"/>
    </row>
    <row r="79" spans="1:15" ht="32.25" customHeight="1" x14ac:dyDescent="0.25">
      <c r="A79" s="277"/>
      <c r="B79" s="7" t="s">
        <v>43</v>
      </c>
      <c r="C79" s="195">
        <v>51.37</v>
      </c>
      <c r="D79" s="198"/>
      <c r="E79" s="195">
        <v>51.57</v>
      </c>
      <c r="F79" s="195"/>
      <c r="G79" s="195"/>
      <c r="H79" s="195">
        <v>54.14</v>
      </c>
      <c r="I79" s="195">
        <v>54.4</v>
      </c>
      <c r="J79" s="196"/>
      <c r="K79" s="195">
        <v>54.66</v>
      </c>
      <c r="L79" s="195">
        <v>55.07</v>
      </c>
      <c r="M79" s="195">
        <v>56</v>
      </c>
      <c r="N79" s="197"/>
    </row>
    <row r="80" spans="1:15" s="21" customFormat="1" ht="28.5" customHeight="1" x14ac:dyDescent="0.25">
      <c r="A80" s="8"/>
      <c r="B80" s="9" t="s">
        <v>14</v>
      </c>
      <c r="C80" s="225" t="s">
        <v>15</v>
      </c>
      <c r="D80" s="226"/>
      <c r="E80" s="226"/>
      <c r="F80" s="226"/>
      <c r="G80" s="226"/>
      <c r="H80" s="226"/>
      <c r="I80" s="226"/>
      <c r="J80" s="226"/>
      <c r="K80" s="217"/>
      <c r="L80" s="217"/>
      <c r="M80" s="217"/>
      <c r="N80" s="218"/>
    </row>
    <row r="81" spans="1:15" s="75" customFormat="1" ht="24" customHeight="1" x14ac:dyDescent="0.25">
      <c r="A81" s="222" t="s">
        <v>49</v>
      </c>
      <c r="B81" s="230" t="s">
        <v>45</v>
      </c>
      <c r="C81" s="281" t="s">
        <v>46</v>
      </c>
      <c r="D81" s="72" t="s">
        <v>17</v>
      </c>
      <c r="E81" s="73"/>
      <c r="F81" s="73"/>
      <c r="G81" s="73"/>
      <c r="H81" s="73"/>
      <c r="I81" s="88">
        <f>SUM(I82:I84)</f>
        <v>5</v>
      </c>
      <c r="J81" s="86"/>
      <c r="K81" s="88">
        <f>SUM(K82:K84)</f>
        <v>50</v>
      </c>
      <c r="L81" s="88">
        <f>SUM(L82:L84)</f>
        <v>50</v>
      </c>
      <c r="M81" s="90"/>
      <c r="N81" s="91">
        <f>I81+K81+L81</f>
        <v>105</v>
      </c>
      <c r="O81" s="28"/>
    </row>
    <row r="82" spans="1:15" s="80" customFormat="1" ht="24" customHeight="1" x14ac:dyDescent="0.25">
      <c r="A82" s="223"/>
      <c r="B82" s="231"/>
      <c r="C82" s="282"/>
      <c r="D82" s="76" t="s">
        <v>18</v>
      </c>
      <c r="E82" s="77"/>
      <c r="F82" s="77"/>
      <c r="G82" s="77"/>
      <c r="H82" s="78"/>
      <c r="I82" s="89">
        <v>0</v>
      </c>
      <c r="J82" s="87"/>
      <c r="K82" s="92">
        <v>0</v>
      </c>
      <c r="L82" s="92">
        <v>0</v>
      </c>
      <c r="M82" s="92"/>
      <c r="N82" s="91">
        <f>I82+K82+L82</f>
        <v>0</v>
      </c>
      <c r="O82" s="21"/>
    </row>
    <row r="83" spans="1:15" s="80" customFormat="1" ht="24" customHeight="1" x14ac:dyDescent="0.25">
      <c r="A83" s="223"/>
      <c r="B83" s="231"/>
      <c r="C83" s="282"/>
      <c r="D83" s="76" t="s">
        <v>10</v>
      </c>
      <c r="E83" s="77"/>
      <c r="F83" s="77"/>
      <c r="G83" s="77"/>
      <c r="H83" s="78"/>
      <c r="I83" s="89">
        <v>4.8499999999999996</v>
      </c>
      <c r="J83" s="87"/>
      <c r="K83" s="92">
        <v>49.6</v>
      </c>
      <c r="L83" s="92">
        <v>49.6</v>
      </c>
      <c r="M83" s="92"/>
      <c r="N83" s="91">
        <f>I83+K83+L83</f>
        <v>104.05000000000001</v>
      </c>
      <c r="O83" s="21"/>
    </row>
    <row r="84" spans="1:15" s="80" customFormat="1" ht="24" customHeight="1" x14ac:dyDescent="0.25">
      <c r="A84" s="224"/>
      <c r="B84" s="232"/>
      <c r="C84" s="283"/>
      <c r="D84" s="81" t="s">
        <v>11</v>
      </c>
      <c r="E84" s="73"/>
      <c r="F84" s="73"/>
      <c r="G84" s="73"/>
      <c r="H84" s="82"/>
      <c r="I84" s="94">
        <v>0.15</v>
      </c>
      <c r="J84" s="97"/>
      <c r="K84" s="92">
        <v>0.4</v>
      </c>
      <c r="L84" s="92">
        <v>0.4</v>
      </c>
      <c r="M84" s="92"/>
      <c r="N84" s="91">
        <f>I84+K84+L84</f>
        <v>0.95000000000000007</v>
      </c>
      <c r="O84" s="21"/>
    </row>
    <row r="85" spans="1:15" s="75" customFormat="1" ht="24" customHeight="1" x14ac:dyDescent="0.25">
      <c r="A85" s="222" t="s">
        <v>81</v>
      </c>
      <c r="B85" s="230" t="s">
        <v>62</v>
      </c>
      <c r="C85" s="281"/>
      <c r="D85" s="72" t="s">
        <v>17</v>
      </c>
      <c r="E85" s="98">
        <f>SUM(E86:E88)</f>
        <v>27</v>
      </c>
      <c r="F85" s="98">
        <f>SUM(F86:F88)</f>
        <v>0</v>
      </c>
      <c r="G85" s="98"/>
      <c r="H85" s="98">
        <f>SUM(H86:H88)</f>
        <v>520.25</v>
      </c>
      <c r="I85" s="98"/>
      <c r="J85" s="284" t="s">
        <v>57</v>
      </c>
      <c r="K85" s="88">
        <f>SUM(K86:K88)</f>
        <v>0</v>
      </c>
      <c r="L85" s="88">
        <f>SUM(L86:L88)</f>
        <v>0</v>
      </c>
      <c r="M85" s="90"/>
      <c r="N85" s="91">
        <f>SUM(N86:N88)</f>
        <v>547.25</v>
      </c>
      <c r="O85" s="28"/>
    </row>
    <row r="86" spans="1:15" s="80" customFormat="1" ht="24" customHeight="1" x14ac:dyDescent="0.25">
      <c r="A86" s="223"/>
      <c r="B86" s="231"/>
      <c r="C86" s="282"/>
      <c r="D86" s="76" t="s">
        <v>18</v>
      </c>
      <c r="E86" s="102">
        <v>0</v>
      </c>
      <c r="F86" s="102">
        <v>0</v>
      </c>
      <c r="G86" s="102"/>
      <c r="H86" s="99">
        <v>0</v>
      </c>
      <c r="I86" s="99"/>
      <c r="J86" s="285"/>
      <c r="K86" s="92"/>
      <c r="L86" s="92"/>
      <c r="M86" s="92"/>
      <c r="N86" s="91">
        <f>SUM(E86:M86)</f>
        <v>0</v>
      </c>
      <c r="O86" s="21"/>
    </row>
    <row r="87" spans="1:15" s="80" customFormat="1" ht="24" customHeight="1" x14ac:dyDescent="0.25">
      <c r="A87" s="223"/>
      <c r="B87" s="231"/>
      <c r="C87" s="282"/>
      <c r="D87" s="76" t="s">
        <v>10</v>
      </c>
      <c r="E87" s="102">
        <v>27</v>
      </c>
      <c r="F87" s="102">
        <v>0</v>
      </c>
      <c r="G87" s="102"/>
      <c r="H87" s="99">
        <v>520.25</v>
      </c>
      <c r="I87" s="99"/>
      <c r="J87" s="285"/>
      <c r="K87" s="92"/>
      <c r="L87" s="92"/>
      <c r="M87" s="92"/>
      <c r="N87" s="91">
        <f>SUM(E87:M87)</f>
        <v>547.25</v>
      </c>
      <c r="O87" s="21"/>
    </row>
    <row r="88" spans="1:15" s="80" customFormat="1" ht="24" customHeight="1" x14ac:dyDescent="0.25">
      <c r="A88" s="224"/>
      <c r="B88" s="232"/>
      <c r="C88" s="283"/>
      <c r="D88" s="81" t="s">
        <v>11</v>
      </c>
      <c r="E88" s="98">
        <v>0</v>
      </c>
      <c r="F88" s="98">
        <v>0</v>
      </c>
      <c r="G88" s="98"/>
      <c r="H88" s="101">
        <v>0</v>
      </c>
      <c r="I88" s="101"/>
      <c r="J88" s="286"/>
      <c r="K88" s="92"/>
      <c r="L88" s="92"/>
      <c r="M88" s="92"/>
      <c r="N88" s="91">
        <f>SUM(E88:M88)</f>
        <v>0</v>
      </c>
      <c r="O88" s="21"/>
    </row>
    <row r="89" spans="1:15" ht="110.25" customHeight="1" x14ac:dyDescent="0.25">
      <c r="A89" s="276" t="s">
        <v>61</v>
      </c>
      <c r="B89" s="20" t="s">
        <v>48</v>
      </c>
      <c r="C89" s="85"/>
      <c r="D89" s="35"/>
      <c r="E89" s="85"/>
      <c r="F89" s="85"/>
      <c r="G89" s="85"/>
      <c r="H89" s="85"/>
      <c r="I89" s="85"/>
      <c r="J89" s="36"/>
      <c r="K89" s="31"/>
      <c r="L89" s="31"/>
      <c r="M89" s="31"/>
      <c r="N89" s="32"/>
    </row>
    <row r="90" spans="1:15" ht="32.25" customHeight="1" x14ac:dyDescent="0.25">
      <c r="A90" s="277"/>
      <c r="B90" s="7" t="s">
        <v>43</v>
      </c>
      <c r="C90" s="192">
        <v>0.7</v>
      </c>
      <c r="D90" s="193"/>
      <c r="E90" s="192">
        <v>4</v>
      </c>
      <c r="F90" s="192"/>
      <c r="G90" s="192"/>
      <c r="H90" s="192">
        <v>6.6</v>
      </c>
      <c r="I90" s="192">
        <v>8.8000000000000007</v>
      </c>
      <c r="J90" s="194"/>
      <c r="K90" s="192">
        <v>11.8</v>
      </c>
      <c r="L90" s="192">
        <v>14.3</v>
      </c>
      <c r="M90" s="192">
        <v>18</v>
      </c>
      <c r="N90" s="19"/>
    </row>
    <row r="91" spans="1:15" s="21" customFormat="1" ht="28.5" customHeight="1" x14ac:dyDescent="0.25">
      <c r="A91" s="8"/>
      <c r="B91" s="9" t="s">
        <v>14</v>
      </c>
      <c r="C91" s="225" t="s">
        <v>15</v>
      </c>
      <c r="D91" s="226"/>
      <c r="E91" s="226"/>
      <c r="F91" s="226"/>
      <c r="G91" s="226"/>
      <c r="H91" s="226"/>
      <c r="I91" s="226"/>
      <c r="J91" s="226"/>
      <c r="K91" s="217"/>
      <c r="L91" s="217"/>
      <c r="M91" s="217"/>
      <c r="N91" s="218"/>
    </row>
    <row r="92" spans="1:15" s="75" customFormat="1" ht="84" customHeight="1" x14ac:dyDescent="0.25">
      <c r="A92" s="222" t="s">
        <v>82</v>
      </c>
      <c r="B92" s="230" t="s">
        <v>50</v>
      </c>
      <c r="C92" s="281" t="s">
        <v>51</v>
      </c>
      <c r="D92" s="72" t="s">
        <v>17</v>
      </c>
      <c r="E92" s="88">
        <f>SUM(E93:E95)</f>
        <v>3.9910000000000001</v>
      </c>
      <c r="F92" s="73">
        <f>SUM(F94:F95)</f>
        <v>3.9910000000000001</v>
      </c>
      <c r="G92" s="73"/>
      <c r="H92" s="98">
        <f>SUM(H93:H95)</f>
        <v>40</v>
      </c>
      <c r="I92" s="98">
        <f>SUM(I93:I95)</f>
        <v>40</v>
      </c>
      <c r="J92" s="284" t="s">
        <v>115</v>
      </c>
      <c r="K92" s="88"/>
      <c r="L92" s="88"/>
      <c r="M92" s="90"/>
      <c r="N92" s="91">
        <f>E92+H92+I92</f>
        <v>83.991</v>
      </c>
      <c r="O92" s="28"/>
    </row>
    <row r="93" spans="1:15" s="80" customFormat="1" ht="24" customHeight="1" x14ac:dyDescent="0.25">
      <c r="A93" s="223"/>
      <c r="B93" s="231"/>
      <c r="C93" s="282"/>
      <c r="D93" s="76" t="s">
        <v>18</v>
      </c>
      <c r="E93" s="77">
        <v>0</v>
      </c>
      <c r="F93" s="77">
        <v>0</v>
      </c>
      <c r="G93" s="77"/>
      <c r="H93" s="99">
        <v>0</v>
      </c>
      <c r="I93" s="99">
        <v>0</v>
      </c>
      <c r="J93" s="285"/>
      <c r="K93" s="92"/>
      <c r="L93" s="92"/>
      <c r="M93" s="92"/>
      <c r="N93" s="91">
        <f>E93+H93+I93</f>
        <v>0</v>
      </c>
      <c r="O93" s="21"/>
    </row>
    <row r="94" spans="1:15" s="80" customFormat="1" ht="24" customHeight="1" x14ac:dyDescent="0.25">
      <c r="A94" s="223"/>
      <c r="B94" s="231"/>
      <c r="C94" s="282"/>
      <c r="D94" s="76" t="s">
        <v>10</v>
      </c>
      <c r="E94" s="93">
        <v>3.9590000000000001</v>
      </c>
      <c r="F94" s="93">
        <v>3.9590000000000001</v>
      </c>
      <c r="G94" s="77"/>
      <c r="H94" s="99">
        <v>39.68</v>
      </c>
      <c r="I94" s="99">
        <v>39.68</v>
      </c>
      <c r="J94" s="285"/>
      <c r="K94" s="92"/>
      <c r="L94" s="92"/>
      <c r="M94" s="92"/>
      <c r="N94" s="91">
        <f>E94+H94+I94</f>
        <v>83.319000000000003</v>
      </c>
      <c r="O94" s="21"/>
    </row>
    <row r="95" spans="1:15" s="80" customFormat="1" ht="24" customHeight="1" x14ac:dyDescent="0.25">
      <c r="A95" s="224"/>
      <c r="B95" s="232"/>
      <c r="C95" s="283"/>
      <c r="D95" s="81" t="s">
        <v>11</v>
      </c>
      <c r="E95" s="88">
        <v>3.2000000000000001E-2</v>
      </c>
      <c r="F95" s="88">
        <v>3.2000000000000001E-2</v>
      </c>
      <c r="G95" s="73"/>
      <c r="H95" s="101">
        <v>0.32</v>
      </c>
      <c r="I95" s="101">
        <v>0.32</v>
      </c>
      <c r="J95" s="286"/>
      <c r="K95" s="92"/>
      <c r="L95" s="92"/>
      <c r="M95" s="92"/>
      <c r="N95" s="91">
        <f>E95+H95+I95</f>
        <v>0.67199999999999993</v>
      </c>
      <c r="O95" s="21"/>
    </row>
    <row r="96" spans="1:15" ht="110.25" customHeight="1" x14ac:dyDescent="0.25">
      <c r="A96" s="276" t="s">
        <v>83</v>
      </c>
      <c r="B96" s="20" t="s">
        <v>60</v>
      </c>
      <c r="C96" s="85"/>
      <c r="D96" s="35"/>
      <c r="E96" s="85"/>
      <c r="F96" s="85"/>
      <c r="G96" s="85"/>
      <c r="H96" s="85"/>
      <c r="I96" s="85"/>
      <c r="J96" s="36"/>
      <c r="K96" s="31"/>
      <c r="L96" s="31"/>
      <c r="M96" s="31"/>
      <c r="N96" s="32"/>
    </row>
    <row r="97" spans="1:15" ht="32.25" customHeight="1" x14ac:dyDescent="0.25">
      <c r="A97" s="277"/>
      <c r="B97" s="7" t="s">
        <v>43</v>
      </c>
      <c r="C97" s="18">
        <v>28.87</v>
      </c>
      <c r="D97" s="6"/>
      <c r="E97" s="18">
        <v>28.87</v>
      </c>
      <c r="F97" s="18"/>
      <c r="G97" s="18"/>
      <c r="H97" s="18">
        <v>34</v>
      </c>
      <c r="I97" s="18">
        <v>38</v>
      </c>
      <c r="J97" s="33"/>
      <c r="K97" s="18">
        <v>42</v>
      </c>
      <c r="L97" s="18">
        <v>48</v>
      </c>
      <c r="M97" s="18">
        <v>88</v>
      </c>
      <c r="N97" s="19"/>
    </row>
    <row r="98" spans="1:15" s="21" customFormat="1" ht="28.5" customHeight="1" x14ac:dyDescent="0.25">
      <c r="A98" s="8"/>
      <c r="B98" s="9" t="s">
        <v>14</v>
      </c>
      <c r="C98" s="225" t="s">
        <v>15</v>
      </c>
      <c r="D98" s="226"/>
      <c r="E98" s="226"/>
      <c r="F98" s="226"/>
      <c r="G98" s="226"/>
      <c r="H98" s="226"/>
      <c r="I98" s="226"/>
      <c r="J98" s="226"/>
      <c r="K98" s="217"/>
      <c r="L98" s="217"/>
      <c r="M98" s="217"/>
      <c r="N98" s="218"/>
    </row>
    <row r="99" spans="1:15" s="75" customFormat="1" ht="24" customHeight="1" x14ac:dyDescent="0.25">
      <c r="A99" s="222" t="s">
        <v>84</v>
      </c>
      <c r="B99" s="230" t="s">
        <v>59</v>
      </c>
      <c r="C99" s="281" t="s">
        <v>58</v>
      </c>
      <c r="D99" s="72" t="s">
        <v>17</v>
      </c>
      <c r="E99" s="98">
        <f>SUM(E100:E102)</f>
        <v>4</v>
      </c>
      <c r="F99" s="98">
        <f>SUM(F100:F102)</f>
        <v>0</v>
      </c>
      <c r="G99" s="98"/>
      <c r="H99" s="98"/>
      <c r="I99" s="98"/>
      <c r="J99" s="284" t="s">
        <v>57</v>
      </c>
      <c r="K99" s="88"/>
      <c r="L99" s="88"/>
      <c r="M99" s="90"/>
      <c r="N99" s="91">
        <f>SUM(N100:N102)</f>
        <v>4</v>
      </c>
      <c r="O99" s="28"/>
    </row>
    <row r="100" spans="1:15" s="80" customFormat="1" ht="24" customHeight="1" x14ac:dyDescent="0.25">
      <c r="A100" s="223"/>
      <c r="B100" s="231"/>
      <c r="C100" s="282"/>
      <c r="D100" s="76" t="s">
        <v>18</v>
      </c>
      <c r="E100" s="102">
        <v>0</v>
      </c>
      <c r="F100" s="102">
        <v>0</v>
      </c>
      <c r="G100" s="102"/>
      <c r="H100" s="99"/>
      <c r="I100" s="99"/>
      <c r="J100" s="285"/>
      <c r="K100" s="92"/>
      <c r="L100" s="92"/>
      <c r="M100" s="92"/>
      <c r="N100" s="91">
        <f>E100+H100+K100+L100+M100</f>
        <v>0</v>
      </c>
      <c r="O100" s="21"/>
    </row>
    <row r="101" spans="1:15" s="80" customFormat="1" ht="24" customHeight="1" x14ac:dyDescent="0.25">
      <c r="A101" s="223"/>
      <c r="B101" s="231"/>
      <c r="C101" s="282"/>
      <c r="D101" s="76" t="s">
        <v>10</v>
      </c>
      <c r="E101" s="102">
        <v>4</v>
      </c>
      <c r="F101" s="102">
        <v>0</v>
      </c>
      <c r="G101" s="102"/>
      <c r="H101" s="99"/>
      <c r="I101" s="99"/>
      <c r="J101" s="285"/>
      <c r="K101" s="92"/>
      <c r="L101" s="92"/>
      <c r="M101" s="92"/>
      <c r="N101" s="91">
        <f>E101+H101+K101+L101+M101</f>
        <v>4</v>
      </c>
      <c r="O101" s="21"/>
    </row>
    <row r="102" spans="1:15" s="80" customFormat="1" ht="24" customHeight="1" x14ac:dyDescent="0.25">
      <c r="A102" s="223"/>
      <c r="B102" s="232"/>
      <c r="C102" s="282"/>
      <c r="D102" s="81" t="s">
        <v>11</v>
      </c>
      <c r="E102" s="103">
        <v>0</v>
      </c>
      <c r="F102" s="103">
        <v>0</v>
      </c>
      <c r="G102" s="103"/>
      <c r="H102" s="100"/>
      <c r="I102" s="100"/>
      <c r="J102" s="286"/>
      <c r="K102" s="92"/>
      <c r="L102" s="92"/>
      <c r="M102" s="92"/>
      <c r="N102" s="91">
        <f>E102+H102+K102+L102+M102</f>
        <v>0</v>
      </c>
      <c r="O102" s="21"/>
    </row>
    <row r="103" spans="1:15" s="29" customFormat="1" x14ac:dyDescent="0.25">
      <c r="A103" s="210">
        <v>1</v>
      </c>
      <c r="B103" s="211" t="s">
        <v>106</v>
      </c>
      <c r="C103" s="210"/>
      <c r="D103" s="42" t="s">
        <v>9</v>
      </c>
      <c r="E103" s="146">
        <f>E104+E105+E106</f>
        <v>41.875000000000007</v>
      </c>
      <c r="F103" s="146">
        <f>F104+F105+F106</f>
        <v>8.2539999999999996</v>
      </c>
      <c r="G103" s="146">
        <f>G104+G105+G106</f>
        <v>509.14699999999993</v>
      </c>
      <c r="H103" s="146">
        <f>H104+H105+H106</f>
        <v>754.93499999999983</v>
      </c>
      <c r="I103" s="146">
        <f>I104+I105+I106</f>
        <v>220</v>
      </c>
      <c r="J103" s="118"/>
      <c r="K103" s="27">
        <f>K104+K105+K106</f>
        <v>246.6</v>
      </c>
      <c r="L103" s="27">
        <f t="shared" ref="L103:N103" si="14">L104+L105+L106</f>
        <v>66.5</v>
      </c>
      <c r="M103" s="27">
        <f t="shared" si="14"/>
        <v>4.2</v>
      </c>
      <c r="N103" s="27">
        <f t="shared" si="14"/>
        <v>1334.1099999999997</v>
      </c>
    </row>
    <row r="104" spans="1:15" s="39" customFormat="1" x14ac:dyDescent="0.25">
      <c r="A104" s="210"/>
      <c r="B104" s="211"/>
      <c r="C104" s="210"/>
      <c r="D104" s="43" t="s">
        <v>18</v>
      </c>
      <c r="E104" s="147">
        <f>E100+E93+E86+E82+E75+E71+E67+E63+E59+E55+E51+E47+E43+E35</f>
        <v>0</v>
      </c>
      <c r="F104" s="147">
        <f>F100+F93+F86+F82+F75+F71+F67+F63+F59+F55+F51+F47+F43+F35</f>
        <v>0</v>
      </c>
      <c r="G104" s="147">
        <f>G100+G93+G86+G82+G75+G71+G67+G63+G59+G55+G51+G47+G43+G35</f>
        <v>0</v>
      </c>
      <c r="H104" s="147">
        <f>H100+H93+H86+H82+H75+H71+H67+H63+H59+H55+H51+H47+H43+H35</f>
        <v>0</v>
      </c>
      <c r="I104" s="147">
        <f>I100+I93+I86+I82+I75+I71+I67+I63+I59+I55+I51+I47+I43+I35</f>
        <v>0</v>
      </c>
      <c r="J104" s="44"/>
      <c r="K104" s="45">
        <f>K100+K93+K86+K82+K75+K71+K67+K63+K59+K55+K51+K47+K43+K35</f>
        <v>0</v>
      </c>
      <c r="L104" s="45">
        <f t="shared" ref="L104:N104" si="15">L100+L93+L86+L82+L75+L71+L67+L63+L59+L55+L51+L47+L43+L35</f>
        <v>0</v>
      </c>
      <c r="M104" s="45">
        <f t="shared" si="15"/>
        <v>0</v>
      </c>
      <c r="N104" s="45">
        <f t="shared" si="15"/>
        <v>0</v>
      </c>
    </row>
    <row r="105" spans="1:15" s="39" customFormat="1" ht="28.5" customHeight="1" x14ac:dyDescent="0.25">
      <c r="A105" s="210"/>
      <c r="B105" s="211"/>
      <c r="C105" s="210"/>
      <c r="D105" s="43" t="s">
        <v>10</v>
      </c>
      <c r="E105" s="147">
        <f>E101+E94+E87+E83+E76+E72+E68+E64+E60+E56+E52+E48+E44+E36</f>
        <v>38.242000000000004</v>
      </c>
      <c r="F105" s="147">
        <f>F101+F94+F87+F83+F76+F72+F68+F64+F60+F56+F52+F48+F44+F36</f>
        <v>5.1680000000000001</v>
      </c>
      <c r="G105" s="147">
        <f>G101+G94+G87+G83+G76+G72+G68+G64+G60+G56+G52+G48+G44+G36</f>
        <v>0.33700000000000002</v>
      </c>
      <c r="H105" s="147">
        <f>H101+H94+H87+H83+H76+H72+H68+H64+H60+H56+H52+H48+H44+H36</f>
        <v>752.85099999999989</v>
      </c>
      <c r="I105" s="147">
        <f>I101+I94+I87+I83+I76+I72+I68+I64+I60+I56+I52+I48+I44+I36</f>
        <v>218.13</v>
      </c>
      <c r="J105" s="44"/>
      <c r="K105" s="45">
        <f t="shared" ref="K105:N106" si="16">K101+K94+K87+K83+K76+K72+K68+K64+K60+K56+K52+K48+K44+K36</f>
        <v>244.15199999999999</v>
      </c>
      <c r="L105" s="45">
        <f t="shared" si="16"/>
        <v>65.605000000000004</v>
      </c>
      <c r="M105" s="45">
        <f t="shared" si="16"/>
        <v>4.0739999999999998</v>
      </c>
      <c r="N105" s="45">
        <f t="shared" si="16"/>
        <v>1323.0539999999996</v>
      </c>
    </row>
    <row r="106" spans="1:15" s="29" customFormat="1" x14ac:dyDescent="0.25">
      <c r="A106" s="210"/>
      <c r="B106" s="211"/>
      <c r="C106" s="210"/>
      <c r="D106" s="30" t="s">
        <v>11</v>
      </c>
      <c r="E106" s="147">
        <f>E102+E95+E88+E84+E77+E73+E69+E65+E61+E57+E53+E49+E45+E37</f>
        <v>3.633</v>
      </c>
      <c r="F106" s="147">
        <f>F102+F95+F88+F84+F77+F73+F69+F65+F61+F57+F53+F49+F45+F37</f>
        <v>3.0859999999999999</v>
      </c>
      <c r="G106" s="147">
        <f>G102+G95+G88+G84+G77+G73+G69+G65+G61+G57+G53+G49+G45+G37</f>
        <v>508.80999999999995</v>
      </c>
      <c r="H106" s="147">
        <f>H102+H95+H88+H84+H77+H73+H69+H65+H61+H57+H53+H49+H45+H37</f>
        <v>2.0840000000000001</v>
      </c>
      <c r="I106" s="147">
        <f>I102+I95+I88+I84+I77+I73+I69+I65+I61+I57+I53+I49+I45+I37</f>
        <v>1.8699999999999999</v>
      </c>
      <c r="J106" s="118"/>
      <c r="K106" s="45">
        <f t="shared" si="16"/>
        <v>2.448</v>
      </c>
      <c r="L106" s="45">
        <f t="shared" si="16"/>
        <v>0.89500000000000002</v>
      </c>
      <c r="M106" s="45">
        <f t="shared" si="16"/>
        <v>0.126</v>
      </c>
      <c r="N106" s="45">
        <f t="shared" si="16"/>
        <v>11.056000000000001</v>
      </c>
    </row>
    <row r="107" spans="1:15" s="28" customFormat="1" ht="8.25" customHeight="1" thickBot="1" x14ac:dyDescent="0.3">
      <c r="A107" s="183"/>
      <c r="B107" s="184"/>
      <c r="C107" s="183"/>
      <c r="D107" s="59"/>
      <c r="E107" s="185"/>
      <c r="F107" s="185"/>
      <c r="G107" s="185"/>
      <c r="H107" s="185"/>
      <c r="I107" s="185"/>
      <c r="J107" s="183"/>
      <c r="K107" s="186"/>
      <c r="L107" s="186"/>
      <c r="M107" s="186"/>
      <c r="N107" s="186"/>
    </row>
    <row r="108" spans="1:15" ht="47.25" customHeight="1" thickBot="1" x14ac:dyDescent="0.3">
      <c r="A108" s="214" t="s">
        <v>85</v>
      </c>
      <c r="B108" s="215"/>
      <c r="C108" s="215"/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6"/>
    </row>
    <row r="109" spans="1:15" ht="37.5" customHeight="1" thickBot="1" x14ac:dyDescent="0.3">
      <c r="A109" s="276" t="s">
        <v>12</v>
      </c>
      <c r="B109" s="327" t="s">
        <v>54</v>
      </c>
      <c r="C109" s="328"/>
      <c r="D109" s="328"/>
      <c r="E109" s="328"/>
      <c r="F109" s="328"/>
      <c r="G109" s="328"/>
      <c r="H109" s="328"/>
      <c r="I109" s="328"/>
      <c r="J109" s="328"/>
      <c r="K109" s="328"/>
      <c r="L109" s="328"/>
      <c r="M109" s="328"/>
      <c r="N109" s="328"/>
      <c r="O109" s="309"/>
    </row>
    <row r="110" spans="1:15" ht="57.75" customHeight="1" x14ac:dyDescent="0.25">
      <c r="A110" s="276"/>
      <c r="B110" s="132" t="s">
        <v>86</v>
      </c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1"/>
    </row>
    <row r="111" spans="1:15" ht="27" customHeight="1" x14ac:dyDescent="0.25">
      <c r="A111" s="277"/>
      <c r="B111" s="7" t="s">
        <v>43</v>
      </c>
      <c r="C111" s="18">
        <v>0</v>
      </c>
      <c r="D111" s="6"/>
      <c r="E111" s="18">
        <v>1</v>
      </c>
      <c r="F111" s="18"/>
      <c r="G111" s="18"/>
      <c r="H111" s="18">
        <v>1</v>
      </c>
      <c r="I111" s="18">
        <v>1</v>
      </c>
      <c r="J111" s="33"/>
      <c r="K111" s="18">
        <v>1</v>
      </c>
      <c r="L111" s="18">
        <v>1</v>
      </c>
      <c r="M111" s="18">
        <v>1</v>
      </c>
      <c r="N111" s="19"/>
    </row>
    <row r="112" spans="1:15" s="21" customFormat="1" ht="26.25" customHeight="1" thickBot="1" x14ac:dyDescent="0.3">
      <c r="A112" s="8"/>
      <c r="B112" s="9" t="s">
        <v>14</v>
      </c>
      <c r="C112" s="225" t="s">
        <v>15</v>
      </c>
      <c r="D112" s="226"/>
      <c r="E112" s="226"/>
      <c r="F112" s="275"/>
      <c r="G112" s="275"/>
      <c r="H112" s="275"/>
      <c r="I112" s="275"/>
      <c r="J112" s="226"/>
      <c r="K112" s="297"/>
      <c r="L112" s="297"/>
      <c r="M112" s="297"/>
      <c r="N112" s="218"/>
    </row>
    <row r="113" spans="1:15" s="28" customFormat="1" ht="38.25" customHeight="1" x14ac:dyDescent="0.25">
      <c r="A113" s="298" t="s">
        <v>16</v>
      </c>
      <c r="B113" s="278" t="s">
        <v>53</v>
      </c>
      <c r="C113" s="324"/>
      <c r="D113" s="209" t="s">
        <v>17</v>
      </c>
      <c r="E113" s="368">
        <f>E114+E115+E116</f>
        <v>4.4010278500000002</v>
      </c>
      <c r="F113" s="368">
        <f>F114+F115+F116</f>
        <v>4.4010278500000002</v>
      </c>
      <c r="G113" s="368">
        <f>G114+G115+G116</f>
        <v>0.46390530000000002</v>
      </c>
      <c r="H113" s="369">
        <v>0</v>
      </c>
      <c r="I113" s="369">
        <v>0</v>
      </c>
      <c r="J113" s="304" t="s">
        <v>123</v>
      </c>
      <c r="K113" s="137">
        <v>0</v>
      </c>
      <c r="L113" s="137">
        <v>0</v>
      </c>
      <c r="M113" s="137">
        <v>0</v>
      </c>
      <c r="N113" s="155">
        <v>4.4010278500000002</v>
      </c>
    </row>
    <row r="114" spans="1:15" s="21" customFormat="1" ht="39" customHeight="1" x14ac:dyDescent="0.25">
      <c r="A114" s="299"/>
      <c r="B114" s="279"/>
      <c r="C114" s="325"/>
      <c r="D114" s="370" t="s">
        <v>18</v>
      </c>
      <c r="E114" s="368">
        <v>4.0656800000000004</v>
      </c>
      <c r="F114" s="368">
        <v>4.0656800000000004</v>
      </c>
      <c r="G114" s="368">
        <v>0.42581560000000002</v>
      </c>
      <c r="H114" s="369"/>
      <c r="I114" s="369"/>
      <c r="J114" s="305"/>
      <c r="K114" s="137"/>
      <c r="L114" s="137"/>
      <c r="M114" s="137"/>
      <c r="N114" s="137">
        <v>4.0656800000000004</v>
      </c>
    </row>
    <row r="115" spans="1:15" s="21" customFormat="1" ht="42.75" customHeight="1" x14ac:dyDescent="0.25">
      <c r="A115" s="299"/>
      <c r="B115" s="279"/>
      <c r="C115" s="325"/>
      <c r="D115" s="370" t="s">
        <v>10</v>
      </c>
      <c r="E115" s="368">
        <v>0.32528741</v>
      </c>
      <c r="F115" s="368">
        <v>0.32528741</v>
      </c>
      <c r="G115" s="368">
        <v>3.7027499999999998E-2</v>
      </c>
      <c r="H115" s="369"/>
      <c r="I115" s="369"/>
      <c r="J115" s="305"/>
      <c r="K115" s="137"/>
      <c r="L115" s="137"/>
      <c r="M115" s="137"/>
      <c r="N115" s="137">
        <v>0.32528741</v>
      </c>
    </row>
    <row r="116" spans="1:15" s="21" customFormat="1" ht="89.25" customHeight="1" thickBot="1" x14ac:dyDescent="0.3">
      <c r="A116" s="300"/>
      <c r="B116" s="280"/>
      <c r="C116" s="326"/>
      <c r="D116" s="370" t="s">
        <v>11</v>
      </c>
      <c r="E116" s="371">
        <v>1.006044E-2</v>
      </c>
      <c r="F116" s="371">
        <v>1.006044E-2</v>
      </c>
      <c r="G116" s="368">
        <v>1.0621999999999999E-3</v>
      </c>
      <c r="H116" s="369"/>
      <c r="I116" s="369"/>
      <c r="J116" s="306"/>
      <c r="K116" s="137"/>
      <c r="L116" s="137"/>
      <c r="M116" s="137"/>
      <c r="N116" s="156">
        <v>1.006044E-2</v>
      </c>
    </row>
    <row r="117" spans="1:15" s="29" customFormat="1" x14ac:dyDescent="0.25">
      <c r="A117" s="210">
        <v>1</v>
      </c>
      <c r="B117" s="211" t="s">
        <v>97</v>
      </c>
      <c r="C117" s="210"/>
      <c r="D117" s="42" t="s">
        <v>9</v>
      </c>
      <c r="E117" s="146">
        <f>E118+E119+E120</f>
        <v>4.4010278500000002</v>
      </c>
      <c r="F117" s="167">
        <f>F113</f>
        <v>4.4010278500000002</v>
      </c>
      <c r="G117" s="167">
        <f>G113</f>
        <v>0.46390530000000002</v>
      </c>
      <c r="H117" s="152">
        <f t="shared" ref="G117:M117" si="17">H113</f>
        <v>0</v>
      </c>
      <c r="I117" s="152">
        <f t="shared" si="17"/>
        <v>0</v>
      </c>
      <c r="J117" s="113"/>
      <c r="K117" s="152">
        <f t="shared" si="17"/>
        <v>0</v>
      </c>
      <c r="L117" s="152">
        <f t="shared" si="17"/>
        <v>0</v>
      </c>
      <c r="M117" s="152">
        <f t="shared" si="17"/>
        <v>0</v>
      </c>
      <c r="N117" s="168">
        <f>N118+N119+N120</f>
        <v>4.4010278500000002</v>
      </c>
    </row>
    <row r="118" spans="1:15" s="39" customFormat="1" x14ac:dyDescent="0.25">
      <c r="A118" s="210"/>
      <c r="B118" s="211"/>
      <c r="C118" s="210"/>
      <c r="D118" s="43" t="s">
        <v>18</v>
      </c>
      <c r="E118" s="147">
        <f>E114</f>
        <v>4.0656800000000004</v>
      </c>
      <c r="F118" s="358">
        <f>F114</f>
        <v>4.0656800000000004</v>
      </c>
      <c r="G118" s="358">
        <f>G114</f>
        <v>0.42581560000000002</v>
      </c>
      <c r="H118" s="44"/>
      <c r="I118" s="44"/>
      <c r="J118" s="44"/>
      <c r="K118" s="45"/>
      <c r="L118" s="45"/>
      <c r="M118" s="45"/>
      <c r="N118" s="169">
        <f>N114</f>
        <v>4.0656800000000004</v>
      </c>
    </row>
    <row r="119" spans="1:15" s="39" customFormat="1" ht="28.5" customHeight="1" x14ac:dyDescent="0.25">
      <c r="A119" s="210"/>
      <c r="B119" s="211"/>
      <c r="C119" s="210"/>
      <c r="D119" s="43" t="s">
        <v>10</v>
      </c>
      <c r="E119" s="147">
        <f t="shared" ref="E119:E120" si="18">E115</f>
        <v>0.32528741</v>
      </c>
      <c r="F119" s="358">
        <f>F115</f>
        <v>0.32528741</v>
      </c>
      <c r="G119" s="358">
        <f>G115</f>
        <v>3.7027499999999998E-2</v>
      </c>
      <c r="H119" s="44"/>
      <c r="I119" s="44"/>
      <c r="J119" s="44"/>
      <c r="K119" s="45"/>
      <c r="L119" s="45"/>
      <c r="M119" s="45"/>
      <c r="N119" s="169">
        <f t="shared" ref="N119:N120" si="19">N115</f>
        <v>0.32528741</v>
      </c>
    </row>
    <row r="120" spans="1:15" s="29" customFormat="1" x14ac:dyDescent="0.25">
      <c r="A120" s="210"/>
      <c r="B120" s="211"/>
      <c r="C120" s="210"/>
      <c r="D120" s="30" t="s">
        <v>11</v>
      </c>
      <c r="E120" s="146">
        <f t="shared" si="18"/>
        <v>1.006044E-2</v>
      </c>
      <c r="F120" s="167">
        <f>F116</f>
        <v>1.006044E-2</v>
      </c>
      <c r="G120" s="167">
        <f>G116</f>
        <v>1.0621999999999999E-3</v>
      </c>
      <c r="H120" s="113"/>
      <c r="I120" s="113"/>
      <c r="J120" s="113"/>
      <c r="K120" s="27"/>
      <c r="L120" s="27"/>
      <c r="M120" s="27"/>
      <c r="N120" s="169">
        <f t="shared" si="19"/>
        <v>1.006044E-2</v>
      </c>
    </row>
    <row r="121" spans="1:15" s="28" customFormat="1" ht="6" customHeight="1" thickBot="1" x14ac:dyDescent="0.3">
      <c r="A121" s="183"/>
      <c r="B121" s="184"/>
      <c r="C121" s="183"/>
      <c r="D121" s="59"/>
      <c r="E121" s="185"/>
      <c r="F121" s="187"/>
      <c r="G121" s="183"/>
      <c r="H121" s="183"/>
      <c r="I121" s="183"/>
      <c r="J121" s="183"/>
      <c r="K121" s="56"/>
      <c r="L121" s="56"/>
      <c r="M121" s="56"/>
      <c r="N121" s="188"/>
    </row>
    <row r="122" spans="1:15" ht="47.25" customHeight="1" x14ac:dyDescent="0.25">
      <c r="A122" s="214" t="s">
        <v>87</v>
      </c>
      <c r="B122" s="215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6"/>
    </row>
    <row r="123" spans="1:15" ht="37.5" customHeight="1" x14ac:dyDescent="0.25">
      <c r="A123" s="310" t="s">
        <v>12</v>
      </c>
      <c r="B123" s="329" t="s">
        <v>88</v>
      </c>
      <c r="C123" s="330"/>
      <c r="D123" s="330"/>
      <c r="E123" s="330"/>
      <c r="F123" s="330"/>
      <c r="G123" s="330"/>
      <c r="H123" s="330"/>
      <c r="I123" s="330"/>
      <c r="J123" s="330"/>
      <c r="K123" s="330"/>
      <c r="L123" s="330"/>
      <c r="M123" s="330"/>
      <c r="N123" s="331"/>
      <c r="O123" s="143"/>
    </row>
    <row r="124" spans="1:15" ht="68.25" customHeight="1" x14ac:dyDescent="0.25">
      <c r="A124" s="276"/>
      <c r="B124" s="141" t="s">
        <v>89</v>
      </c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0"/>
    </row>
    <row r="125" spans="1:15" ht="27" customHeight="1" x14ac:dyDescent="0.25">
      <c r="A125" s="277"/>
      <c r="B125" s="7" t="s">
        <v>43</v>
      </c>
      <c r="C125" s="18">
        <v>0</v>
      </c>
      <c r="D125" s="6"/>
      <c r="E125" s="18">
        <v>0</v>
      </c>
      <c r="F125" s="18"/>
      <c r="G125" s="18"/>
      <c r="H125" s="18">
        <v>5</v>
      </c>
      <c r="I125" s="18">
        <v>10</v>
      </c>
      <c r="J125" s="33"/>
      <c r="K125" s="18">
        <v>15</v>
      </c>
      <c r="L125" s="18">
        <v>20</v>
      </c>
      <c r="M125" s="18">
        <v>25</v>
      </c>
      <c r="N125" s="19"/>
    </row>
    <row r="126" spans="1:15" s="21" customFormat="1" ht="26.25" customHeight="1" x14ac:dyDescent="0.25">
      <c r="A126" s="8"/>
      <c r="B126" s="9" t="s">
        <v>14</v>
      </c>
      <c r="C126" s="225" t="s">
        <v>15</v>
      </c>
      <c r="D126" s="226"/>
      <c r="E126" s="226"/>
      <c r="F126" s="226"/>
      <c r="G126" s="226"/>
      <c r="H126" s="226"/>
      <c r="I126" s="226"/>
      <c r="J126" s="226"/>
      <c r="K126" s="217"/>
      <c r="L126" s="217"/>
      <c r="M126" s="217"/>
      <c r="N126" s="218"/>
    </row>
    <row r="127" spans="1:15" s="28" customFormat="1" ht="38.25" customHeight="1" x14ac:dyDescent="0.3">
      <c r="A127" s="298" t="s">
        <v>16</v>
      </c>
      <c r="B127" s="332" t="s">
        <v>56</v>
      </c>
      <c r="C127" s="333" t="s">
        <v>55</v>
      </c>
      <c r="D127" s="133" t="s">
        <v>17</v>
      </c>
      <c r="E127" s="365">
        <f>E128+E129</f>
        <v>122.89999999999999</v>
      </c>
      <c r="F127" s="365">
        <f>F129+F128+F130</f>
        <v>250.25967</v>
      </c>
      <c r="G127" s="361">
        <v>0</v>
      </c>
      <c r="H127" s="365">
        <f>H128+H129+H130</f>
        <v>132.08999999999997</v>
      </c>
      <c r="I127" s="361">
        <v>0</v>
      </c>
      <c r="J127" s="334" t="s">
        <v>116</v>
      </c>
      <c r="K127" s="145">
        <v>0</v>
      </c>
      <c r="L127" s="145">
        <v>0</v>
      </c>
      <c r="M127" s="145">
        <v>0</v>
      </c>
      <c r="N127" s="145">
        <f>N128+N129</f>
        <v>254.98999999999998</v>
      </c>
    </row>
    <row r="128" spans="1:15" s="21" customFormat="1" ht="39" customHeight="1" x14ac:dyDescent="0.3">
      <c r="A128" s="299"/>
      <c r="B128" s="332"/>
      <c r="C128" s="333"/>
      <c r="D128" s="134" t="s">
        <v>18</v>
      </c>
      <c r="E128" s="366">
        <v>120.44</v>
      </c>
      <c r="F128" s="366">
        <v>245.25447600000001</v>
      </c>
      <c r="G128" s="362">
        <v>0</v>
      </c>
      <c r="H128" s="366">
        <v>129.44999999999999</v>
      </c>
      <c r="I128" s="362">
        <v>0</v>
      </c>
      <c r="J128" s="334"/>
      <c r="K128" s="145">
        <v>0</v>
      </c>
      <c r="L128" s="145">
        <v>0</v>
      </c>
      <c r="M128" s="145">
        <v>0</v>
      </c>
      <c r="N128" s="145">
        <f>E128+H128</f>
        <v>249.89</v>
      </c>
    </row>
    <row r="129" spans="1:15" s="21" customFormat="1" ht="42.75" customHeight="1" x14ac:dyDescent="0.3">
      <c r="A129" s="299"/>
      <c r="B129" s="332"/>
      <c r="C129" s="333"/>
      <c r="D129" s="134" t="s">
        <v>10</v>
      </c>
      <c r="E129" s="366">
        <v>2.46</v>
      </c>
      <c r="F129" s="366">
        <v>5.0051940000000004</v>
      </c>
      <c r="G129" s="362">
        <v>0</v>
      </c>
      <c r="H129" s="366">
        <v>2.64</v>
      </c>
      <c r="I129" s="362">
        <v>0</v>
      </c>
      <c r="J129" s="334"/>
      <c r="K129" s="145">
        <v>0</v>
      </c>
      <c r="L129" s="145">
        <v>0</v>
      </c>
      <c r="M129" s="145">
        <v>0</v>
      </c>
      <c r="N129" s="144">
        <f>E129+H129</f>
        <v>5.0999999999999996</v>
      </c>
    </row>
    <row r="130" spans="1:15" s="21" customFormat="1" ht="51.75" customHeight="1" x14ac:dyDescent="0.3">
      <c r="A130" s="300"/>
      <c r="B130" s="332"/>
      <c r="C130" s="333"/>
      <c r="D130" s="135" t="s">
        <v>11</v>
      </c>
      <c r="E130" s="360">
        <v>0</v>
      </c>
      <c r="F130" s="359">
        <v>0</v>
      </c>
      <c r="G130" s="361">
        <v>0</v>
      </c>
      <c r="H130" s="360">
        <v>0</v>
      </c>
      <c r="I130" s="361">
        <v>0</v>
      </c>
      <c r="J130" s="334"/>
      <c r="K130" s="145">
        <v>0</v>
      </c>
      <c r="L130" s="145">
        <v>0</v>
      </c>
      <c r="M130" s="145">
        <v>0</v>
      </c>
      <c r="N130" s="145">
        <v>0</v>
      </c>
    </row>
    <row r="131" spans="1:15" s="29" customFormat="1" x14ac:dyDescent="0.25">
      <c r="A131" s="210">
        <v>1</v>
      </c>
      <c r="B131" s="211" t="s">
        <v>96</v>
      </c>
      <c r="C131" s="210"/>
      <c r="D131" s="42" t="s">
        <v>9</v>
      </c>
      <c r="E131" s="146">
        <f>E132+E133+E134</f>
        <v>122.89999999999999</v>
      </c>
      <c r="F131" s="146">
        <f>F132+F133+F134</f>
        <v>250.25967</v>
      </c>
      <c r="G131" s="363">
        <f>G132+G133+G134</f>
        <v>0</v>
      </c>
      <c r="H131" s="146">
        <f>H132+H133+H134</f>
        <v>132.08999999999997</v>
      </c>
      <c r="I131" s="363">
        <f>I132+I133+I134</f>
        <v>0</v>
      </c>
      <c r="J131" s="118"/>
      <c r="K131" s="27">
        <f>K132+K133+K134</f>
        <v>0</v>
      </c>
      <c r="L131" s="27">
        <f t="shared" ref="L131:N131" si="20">L132+L133+L134</f>
        <v>0</v>
      </c>
      <c r="M131" s="27">
        <f t="shared" si="20"/>
        <v>0</v>
      </c>
      <c r="N131" s="27">
        <f t="shared" si="20"/>
        <v>254.98999999999998</v>
      </c>
    </row>
    <row r="132" spans="1:15" s="39" customFormat="1" x14ac:dyDescent="0.25">
      <c r="A132" s="210"/>
      <c r="B132" s="211"/>
      <c r="C132" s="210"/>
      <c r="D132" s="43" t="s">
        <v>18</v>
      </c>
      <c r="E132" s="147">
        <f>E128</f>
        <v>120.44</v>
      </c>
      <c r="F132" s="147">
        <f>F128</f>
        <v>245.25447600000001</v>
      </c>
      <c r="G132" s="364">
        <f>G128</f>
        <v>0</v>
      </c>
      <c r="H132" s="147">
        <f>H128</f>
        <v>129.44999999999999</v>
      </c>
      <c r="I132" s="364">
        <f t="shared" ref="F132:I132" si="21">I128</f>
        <v>0</v>
      </c>
      <c r="J132" s="44"/>
      <c r="K132" s="45"/>
      <c r="L132" s="45"/>
      <c r="M132" s="45"/>
      <c r="N132" s="45">
        <f>E132+H132+I132+K132+L132+M132</f>
        <v>249.89</v>
      </c>
    </row>
    <row r="133" spans="1:15" s="39" customFormat="1" ht="28.5" customHeight="1" x14ac:dyDescent="0.25">
      <c r="A133" s="210"/>
      <c r="B133" s="211"/>
      <c r="C133" s="210"/>
      <c r="D133" s="43" t="s">
        <v>10</v>
      </c>
      <c r="E133" s="147">
        <f>E129</f>
        <v>2.46</v>
      </c>
      <c r="F133" s="147">
        <f>F129</f>
        <v>5.0051940000000004</v>
      </c>
      <c r="G133" s="364">
        <f>G129</f>
        <v>0</v>
      </c>
      <c r="H133" s="147">
        <f>H129</f>
        <v>2.64</v>
      </c>
      <c r="I133" s="364">
        <f t="shared" ref="E133:I134" si="22">I129</f>
        <v>0</v>
      </c>
      <c r="J133" s="44"/>
      <c r="K133" s="45"/>
      <c r="L133" s="45"/>
      <c r="M133" s="45"/>
      <c r="N133" s="45">
        <f t="shared" ref="N133:N134" si="23">E133+H133+I133+K133+L133+M133</f>
        <v>5.0999999999999996</v>
      </c>
    </row>
    <row r="134" spans="1:15" s="29" customFormat="1" x14ac:dyDescent="0.25">
      <c r="A134" s="210"/>
      <c r="B134" s="211"/>
      <c r="C134" s="210"/>
      <c r="D134" s="30" t="s">
        <v>11</v>
      </c>
      <c r="E134" s="208">
        <f>E130</f>
        <v>0</v>
      </c>
      <c r="F134" s="363">
        <f>F130</f>
        <v>0</v>
      </c>
      <c r="G134" s="363">
        <f>G130</f>
        <v>0</v>
      </c>
      <c r="H134" s="208">
        <f>H130</f>
        <v>0</v>
      </c>
      <c r="I134" s="363">
        <f t="shared" si="22"/>
        <v>0</v>
      </c>
      <c r="J134" s="118"/>
      <c r="K134" s="27"/>
      <c r="L134" s="27"/>
      <c r="M134" s="27"/>
      <c r="N134" s="45">
        <f t="shared" si="23"/>
        <v>0</v>
      </c>
    </row>
    <row r="135" spans="1:15" s="28" customFormat="1" ht="12.75" customHeight="1" thickBot="1" x14ac:dyDescent="0.3">
      <c r="A135" s="183"/>
      <c r="B135" s="184"/>
      <c r="C135" s="183"/>
      <c r="D135" s="59"/>
      <c r="E135" s="187"/>
      <c r="F135" s="189"/>
      <c r="G135" s="187"/>
      <c r="H135" s="187"/>
      <c r="I135" s="187"/>
      <c r="J135" s="183"/>
      <c r="K135" s="56"/>
      <c r="L135" s="56"/>
      <c r="M135" s="56"/>
      <c r="N135" s="186"/>
    </row>
    <row r="136" spans="1:15" ht="47.25" customHeight="1" x14ac:dyDescent="0.25">
      <c r="A136" s="214" t="s">
        <v>90</v>
      </c>
      <c r="B136" s="215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6"/>
    </row>
    <row r="137" spans="1:15" ht="37.5" customHeight="1" x14ac:dyDescent="0.25">
      <c r="A137" s="310" t="s">
        <v>12</v>
      </c>
      <c r="B137" s="329" t="s">
        <v>95</v>
      </c>
      <c r="C137" s="330"/>
      <c r="D137" s="330"/>
      <c r="E137" s="330"/>
      <c r="F137" s="330"/>
      <c r="G137" s="330"/>
      <c r="H137" s="330"/>
      <c r="I137" s="330"/>
      <c r="J137" s="330"/>
      <c r="K137" s="330"/>
      <c r="L137" s="330"/>
      <c r="M137" s="330"/>
      <c r="N137" s="331"/>
      <c r="O137" s="143"/>
    </row>
    <row r="138" spans="1:15" ht="37.5" customHeight="1" x14ac:dyDescent="0.25">
      <c r="A138" s="310"/>
      <c r="B138" s="149" t="s">
        <v>91</v>
      </c>
      <c r="C138" s="139"/>
      <c r="D138" s="139"/>
      <c r="E138" s="150"/>
      <c r="F138" s="150"/>
      <c r="G138" s="150"/>
      <c r="H138" s="150"/>
      <c r="I138" s="150"/>
      <c r="J138" s="139"/>
      <c r="K138" s="150"/>
      <c r="L138" s="150"/>
      <c r="M138" s="150"/>
      <c r="N138" s="150"/>
      <c r="O138" s="148"/>
    </row>
    <row r="139" spans="1:15" ht="27" customHeight="1" x14ac:dyDescent="0.25">
      <c r="A139" s="310"/>
      <c r="B139" s="7" t="s">
        <v>43</v>
      </c>
      <c r="C139" s="18"/>
      <c r="D139" s="6"/>
      <c r="E139" s="18">
        <v>0</v>
      </c>
      <c r="F139" s="18"/>
      <c r="G139" s="18"/>
      <c r="H139" s="18">
        <v>0</v>
      </c>
      <c r="I139" s="18">
        <v>0</v>
      </c>
      <c r="J139" s="33"/>
      <c r="K139" s="18">
        <v>0</v>
      </c>
      <c r="L139" s="18">
        <v>0</v>
      </c>
      <c r="M139" s="18">
        <v>1</v>
      </c>
      <c r="N139" s="19"/>
    </row>
    <row r="140" spans="1:15" ht="37.5" customHeight="1" x14ac:dyDescent="0.25">
      <c r="A140" s="310"/>
      <c r="B140" s="149" t="s">
        <v>92</v>
      </c>
      <c r="C140" s="139"/>
      <c r="D140" s="139"/>
      <c r="E140" s="151"/>
      <c r="F140" s="151"/>
      <c r="G140" s="151"/>
      <c r="H140" s="151"/>
      <c r="I140" s="151"/>
      <c r="J140" s="151"/>
      <c r="K140" s="139"/>
      <c r="L140" s="139"/>
      <c r="M140" s="139"/>
      <c r="N140" s="139"/>
      <c r="O140" s="148"/>
    </row>
    <row r="141" spans="1:15" ht="37.5" customHeight="1" x14ac:dyDescent="0.25">
      <c r="A141" s="310"/>
      <c r="B141" s="7" t="s">
        <v>43</v>
      </c>
      <c r="C141" s="199"/>
      <c r="D141" s="199"/>
      <c r="E141" s="200">
        <v>2</v>
      </c>
      <c r="F141" s="200"/>
      <c r="G141" s="200"/>
      <c r="H141" s="200">
        <v>45</v>
      </c>
      <c r="I141" s="200">
        <v>87</v>
      </c>
      <c r="J141" s="200"/>
      <c r="K141" s="202">
        <v>131</v>
      </c>
      <c r="L141" s="202">
        <v>172</v>
      </c>
      <c r="M141" s="202">
        <v>212</v>
      </c>
      <c r="N141" s="199"/>
      <c r="O141" s="148"/>
    </row>
    <row r="142" spans="1:15" ht="37.5" customHeight="1" x14ac:dyDescent="0.25">
      <c r="A142" s="310"/>
      <c r="B142" s="149" t="s">
        <v>93</v>
      </c>
      <c r="C142" s="139"/>
      <c r="D142" s="139"/>
      <c r="E142" s="201"/>
      <c r="F142" s="201"/>
      <c r="G142" s="201"/>
      <c r="H142" s="201"/>
      <c r="I142" s="201"/>
      <c r="J142" s="201"/>
      <c r="K142" s="201"/>
      <c r="L142" s="201"/>
      <c r="M142" s="201"/>
      <c r="N142" s="139"/>
      <c r="O142" s="148"/>
    </row>
    <row r="143" spans="1:15" ht="37.5" customHeight="1" x14ac:dyDescent="0.25">
      <c r="A143" s="310"/>
      <c r="B143" s="126" t="s">
        <v>43</v>
      </c>
      <c r="C143" s="199"/>
      <c r="D143" s="199"/>
      <c r="E143" s="200">
        <v>2</v>
      </c>
      <c r="F143" s="200"/>
      <c r="G143" s="200"/>
      <c r="H143" s="200">
        <v>5</v>
      </c>
      <c r="I143" s="200">
        <v>10</v>
      </c>
      <c r="J143" s="200"/>
      <c r="K143" s="202">
        <v>15</v>
      </c>
      <c r="L143" s="202">
        <v>20</v>
      </c>
      <c r="M143" s="202">
        <v>30</v>
      </c>
      <c r="N143" s="199"/>
      <c r="O143" s="148"/>
    </row>
    <row r="144" spans="1:15" ht="131.25" customHeight="1" x14ac:dyDescent="0.25">
      <c r="A144" s="310"/>
      <c r="B144" s="149" t="s">
        <v>94</v>
      </c>
      <c r="C144" s="139"/>
      <c r="D144" s="139"/>
      <c r="E144" s="150"/>
      <c r="F144" s="150"/>
      <c r="G144" s="150"/>
      <c r="H144" s="150"/>
      <c r="I144" s="150"/>
      <c r="J144" s="150"/>
      <c r="K144" s="150"/>
      <c r="L144" s="150"/>
      <c r="M144" s="150"/>
      <c r="N144" s="139"/>
      <c r="O144" s="148"/>
    </row>
    <row r="145" spans="1:15" ht="27" customHeight="1" x14ac:dyDescent="0.25">
      <c r="A145" s="277"/>
      <c r="B145" s="7" t="s">
        <v>43</v>
      </c>
      <c r="C145" s="18"/>
      <c r="D145" s="6"/>
      <c r="E145" s="18">
        <v>9</v>
      </c>
      <c r="F145" s="18"/>
      <c r="G145" s="18"/>
      <c r="H145" s="18">
        <v>12</v>
      </c>
      <c r="I145" s="18">
        <v>15</v>
      </c>
      <c r="J145" s="33"/>
      <c r="K145" s="18">
        <v>20</v>
      </c>
      <c r="L145" s="18">
        <v>25</v>
      </c>
      <c r="M145" s="18">
        <v>30</v>
      </c>
      <c r="N145" s="19"/>
    </row>
    <row r="146" spans="1:15" s="21" customFormat="1" ht="26.25" customHeight="1" x14ac:dyDescent="0.25">
      <c r="A146" s="8"/>
      <c r="B146" s="9" t="s">
        <v>14</v>
      </c>
      <c r="C146" s="225" t="s">
        <v>15</v>
      </c>
      <c r="D146" s="226"/>
      <c r="E146" s="226"/>
      <c r="F146" s="226"/>
      <c r="G146" s="226"/>
      <c r="H146" s="226"/>
      <c r="I146" s="226"/>
      <c r="J146" s="226"/>
      <c r="K146" s="217"/>
      <c r="L146" s="217"/>
      <c r="M146" s="217"/>
      <c r="N146" s="218"/>
    </row>
    <row r="147" spans="1:15" s="159" customFormat="1" ht="21.75" customHeight="1" x14ac:dyDescent="0.25">
      <c r="A147" s="298" t="s">
        <v>16</v>
      </c>
      <c r="B147" s="338" t="s">
        <v>98</v>
      </c>
      <c r="C147" s="301"/>
      <c r="D147" s="133" t="s">
        <v>17</v>
      </c>
      <c r="E147" s="158">
        <v>0</v>
      </c>
      <c r="F147" s="158">
        <v>0</v>
      </c>
      <c r="G147" s="158">
        <v>0</v>
      </c>
      <c r="H147" s="170">
        <f>H148+H149+H150</f>
        <v>17.224537590000001</v>
      </c>
      <c r="I147" s="170">
        <f>I148+I149+I150</f>
        <v>17.224537590000001</v>
      </c>
      <c r="J147" s="339"/>
      <c r="K147" s="170">
        <f>K148+K149+K150</f>
        <v>17.224537590000001</v>
      </c>
      <c r="L147" s="170">
        <f t="shared" ref="L147:M147" si="24">L148+L149+L150</f>
        <v>17.224537590000001</v>
      </c>
      <c r="M147" s="170">
        <f t="shared" si="24"/>
        <v>17.224537590000001</v>
      </c>
      <c r="N147" s="170">
        <f>N148+N149+N150</f>
        <v>86.12268795</v>
      </c>
    </row>
    <row r="148" spans="1:15" s="162" customFormat="1" ht="21.75" customHeight="1" x14ac:dyDescent="0.25">
      <c r="A148" s="299"/>
      <c r="B148" s="338"/>
      <c r="C148" s="302"/>
      <c r="D148" s="134" t="s">
        <v>18</v>
      </c>
      <c r="E148" s="160">
        <v>0</v>
      </c>
      <c r="F148" s="158">
        <v>0</v>
      </c>
      <c r="G148" s="158">
        <v>0</v>
      </c>
      <c r="H148" s="171">
        <v>13.71021522</v>
      </c>
      <c r="I148" s="171">
        <v>13.71021522</v>
      </c>
      <c r="J148" s="340"/>
      <c r="K148" s="171">
        <v>13.71021522</v>
      </c>
      <c r="L148" s="171">
        <v>13.71021522</v>
      </c>
      <c r="M148" s="171">
        <v>13.71021522</v>
      </c>
      <c r="N148" s="173">
        <f>H148+I148+K148+L148+M148+E148</f>
        <v>68.551076100000003</v>
      </c>
    </row>
    <row r="149" spans="1:15" s="162" customFormat="1" ht="21.75" customHeight="1" x14ac:dyDescent="0.25">
      <c r="A149" s="299"/>
      <c r="B149" s="338"/>
      <c r="C149" s="302"/>
      <c r="D149" s="134" t="s">
        <v>10</v>
      </c>
      <c r="E149" s="160">
        <v>0</v>
      </c>
      <c r="F149" s="158">
        <v>0</v>
      </c>
      <c r="G149" s="158">
        <v>0</v>
      </c>
      <c r="H149" s="171">
        <v>2.80811637</v>
      </c>
      <c r="I149" s="171">
        <v>2.80811637</v>
      </c>
      <c r="J149" s="340"/>
      <c r="K149" s="171">
        <v>2.80811637</v>
      </c>
      <c r="L149" s="171">
        <v>2.80811637</v>
      </c>
      <c r="M149" s="171">
        <v>2.80811637</v>
      </c>
      <c r="N149" s="173">
        <f t="shared" ref="N149:N150" si="25">H149+I149+K149+L149+M149+E149</f>
        <v>14.040581850000001</v>
      </c>
    </row>
    <row r="150" spans="1:15" s="162" customFormat="1" ht="17.25" customHeight="1" x14ac:dyDescent="0.25">
      <c r="A150" s="300"/>
      <c r="B150" s="338"/>
      <c r="C150" s="303"/>
      <c r="D150" s="135" t="s">
        <v>11</v>
      </c>
      <c r="E150" s="158">
        <v>0</v>
      </c>
      <c r="F150" s="158">
        <v>0</v>
      </c>
      <c r="G150" s="158">
        <v>0</v>
      </c>
      <c r="H150" s="172">
        <v>0.706206</v>
      </c>
      <c r="I150" s="172">
        <v>0.706206</v>
      </c>
      <c r="J150" s="341"/>
      <c r="K150" s="172">
        <v>0.706206</v>
      </c>
      <c r="L150" s="172">
        <v>0.706206</v>
      </c>
      <c r="M150" s="172">
        <v>0.706206</v>
      </c>
      <c r="N150" s="173">
        <f t="shared" si="25"/>
        <v>3.5310299999999999</v>
      </c>
    </row>
    <row r="151" spans="1:15" s="162" customFormat="1" ht="84" customHeight="1" x14ac:dyDescent="0.25">
      <c r="A151" s="342" t="s">
        <v>99</v>
      </c>
      <c r="B151" s="338" t="s">
        <v>100</v>
      </c>
      <c r="C151" s="301"/>
      <c r="D151" s="133" t="s">
        <v>17</v>
      </c>
      <c r="E151" s="174">
        <f>E152+E153+E154</f>
        <v>30.432400790000003</v>
      </c>
      <c r="F151" s="174">
        <f t="shared" ref="F151:I151" si="26">F152+F153+F154</f>
        <v>28.748622779999998</v>
      </c>
      <c r="G151" s="174">
        <f t="shared" si="26"/>
        <v>0</v>
      </c>
      <c r="H151" s="174">
        <f t="shared" si="26"/>
        <v>6.6559512199999995</v>
      </c>
      <c r="I151" s="174">
        <f t="shared" si="26"/>
        <v>6.6559512199999995</v>
      </c>
      <c r="J151" s="343" t="s">
        <v>118</v>
      </c>
      <c r="K151" s="177">
        <v>6.6559512200000004</v>
      </c>
      <c r="L151" s="177">
        <v>6.6559512200000004</v>
      </c>
      <c r="M151" s="177">
        <v>6.6559512200000004</v>
      </c>
      <c r="N151" s="177">
        <f>E151+H151+I151+K151+L151+M151</f>
        <v>63.712156889999996</v>
      </c>
    </row>
    <row r="152" spans="1:15" s="162" customFormat="1" ht="68.25" customHeight="1" x14ac:dyDescent="0.25">
      <c r="A152" s="342"/>
      <c r="B152" s="338"/>
      <c r="C152" s="302"/>
      <c r="D152" s="134" t="s">
        <v>18</v>
      </c>
      <c r="E152" s="175">
        <v>29.674634000000001</v>
      </c>
      <c r="F152" s="175">
        <v>28.03278207</v>
      </c>
      <c r="G152" s="174">
        <v>0</v>
      </c>
      <c r="H152" s="176">
        <v>5.2979374899999998</v>
      </c>
      <c r="I152" s="176">
        <v>5.2979374899999998</v>
      </c>
      <c r="J152" s="344"/>
      <c r="K152" s="176">
        <v>5.2979374899999998</v>
      </c>
      <c r="L152" s="176">
        <v>5.2979374899999998</v>
      </c>
      <c r="M152" s="176">
        <v>5.2979374899999998</v>
      </c>
      <c r="N152" s="176">
        <f>E152+H152+I152+K152+L152+M152</f>
        <v>56.16432145000001</v>
      </c>
      <c r="O152" s="21"/>
    </row>
    <row r="153" spans="1:15" s="162" customFormat="1" ht="89.25" customHeight="1" x14ac:dyDescent="0.25">
      <c r="A153" s="342"/>
      <c r="B153" s="338"/>
      <c r="C153" s="302"/>
      <c r="D153" s="134" t="s">
        <v>10</v>
      </c>
      <c r="E153" s="175">
        <v>0.60560477999999995</v>
      </c>
      <c r="F153" s="175">
        <v>0.57209759999999998</v>
      </c>
      <c r="G153" s="174">
        <v>0</v>
      </c>
      <c r="H153" s="176">
        <v>1.0851197299999999</v>
      </c>
      <c r="I153" s="176">
        <v>1.0851197299999999</v>
      </c>
      <c r="J153" s="344"/>
      <c r="K153" s="176">
        <v>1.0851197299999999</v>
      </c>
      <c r="L153" s="176">
        <v>1.0851192999999999</v>
      </c>
      <c r="M153" s="176">
        <v>1.0851197299999999</v>
      </c>
      <c r="N153" s="177">
        <f>E153+H153+I153+K153+L153+M153</f>
        <v>6.0312029999999988</v>
      </c>
      <c r="O153" s="21"/>
    </row>
    <row r="154" spans="1:15" s="162" customFormat="1" ht="409.5" customHeight="1" x14ac:dyDescent="0.25">
      <c r="A154" s="342"/>
      <c r="B154" s="338"/>
      <c r="C154" s="303"/>
      <c r="D154" s="135" t="s">
        <v>11</v>
      </c>
      <c r="E154" s="174">
        <v>0.15216200999999999</v>
      </c>
      <c r="F154" s="174">
        <v>0.14374311000000001</v>
      </c>
      <c r="G154" s="174">
        <v>0</v>
      </c>
      <c r="H154" s="177">
        <v>0.27289400000000003</v>
      </c>
      <c r="I154" s="177">
        <v>0.27289400000000003</v>
      </c>
      <c r="J154" s="345"/>
      <c r="K154" s="177">
        <v>0.27289400000000003</v>
      </c>
      <c r="L154" s="177">
        <v>0.27289400000000003</v>
      </c>
      <c r="M154" s="177">
        <v>0.27289400000000003</v>
      </c>
      <c r="N154" s="177">
        <f>E154+H154+I154+K154+L154+M154</f>
        <v>1.5166320099999999</v>
      </c>
      <c r="O154" s="21"/>
    </row>
    <row r="155" spans="1:15" s="162" customFormat="1" ht="21.75" customHeight="1" x14ac:dyDescent="0.25">
      <c r="A155" s="346" t="s">
        <v>101</v>
      </c>
      <c r="B155" s="349" t="s">
        <v>102</v>
      </c>
      <c r="C155" s="301"/>
      <c r="D155" s="133" t="s">
        <v>17</v>
      </c>
      <c r="E155" s="174">
        <v>3.6436166000000001</v>
      </c>
      <c r="F155" s="174">
        <v>3.6436166000000001</v>
      </c>
      <c r="G155" s="174">
        <v>3.6436166000000001</v>
      </c>
      <c r="H155" s="177">
        <v>3.4200825899999998</v>
      </c>
      <c r="I155" s="177">
        <v>3.4200825899999998</v>
      </c>
      <c r="J155" s="351" t="s">
        <v>103</v>
      </c>
      <c r="K155" s="177">
        <f>K156+K157+K158</f>
        <v>3.4200825900000003</v>
      </c>
      <c r="L155" s="177">
        <f t="shared" ref="L155:N155" si="27">L156+L157+L158</f>
        <v>3.4200825900000003</v>
      </c>
      <c r="M155" s="177">
        <f t="shared" si="27"/>
        <v>3.4200825900000003</v>
      </c>
      <c r="N155" s="177">
        <f t="shared" si="27"/>
        <v>20.744029550000004</v>
      </c>
      <c r="O155" s="21"/>
    </row>
    <row r="156" spans="1:15" s="162" customFormat="1" ht="21.75" customHeight="1" x14ac:dyDescent="0.25">
      <c r="A156" s="347"/>
      <c r="B156" s="350"/>
      <c r="C156" s="302"/>
      <c r="D156" s="134" t="s">
        <v>18</v>
      </c>
      <c r="E156" s="175">
        <v>3.5528905499999999</v>
      </c>
      <c r="F156" s="175">
        <v>3.5528905499999999</v>
      </c>
      <c r="G156" s="175">
        <v>3.5528905499999999</v>
      </c>
      <c r="H156" s="177">
        <v>2.72229834</v>
      </c>
      <c r="I156" s="177">
        <v>2.72229834</v>
      </c>
      <c r="J156" s="352"/>
      <c r="K156" s="177">
        <v>2.72229834</v>
      </c>
      <c r="L156" s="177">
        <v>2.72229834</v>
      </c>
      <c r="M156" s="177">
        <v>2.72229834</v>
      </c>
      <c r="N156" s="178">
        <f>E156+H156+I156+K156+L156+M156</f>
        <v>17.164382250000003</v>
      </c>
      <c r="O156" s="21"/>
    </row>
    <row r="157" spans="1:15" s="162" customFormat="1" ht="21.75" customHeight="1" x14ac:dyDescent="0.25">
      <c r="A157" s="347"/>
      <c r="B157" s="350"/>
      <c r="C157" s="302"/>
      <c r="D157" s="134" t="s">
        <v>10</v>
      </c>
      <c r="E157" s="175">
        <v>7.2507970000000005E-2</v>
      </c>
      <c r="F157" s="175">
        <v>7.2507970000000005E-2</v>
      </c>
      <c r="G157" s="175">
        <v>7.2507970000000005E-2</v>
      </c>
      <c r="H157" s="177">
        <v>0.55758425</v>
      </c>
      <c r="I157" s="177">
        <v>0.55758425</v>
      </c>
      <c r="J157" s="352"/>
      <c r="K157" s="177">
        <v>0.55758425</v>
      </c>
      <c r="L157" s="177">
        <v>0.55758425</v>
      </c>
      <c r="M157" s="177">
        <v>0.55758425</v>
      </c>
      <c r="N157" s="178">
        <f t="shared" ref="N157:N158" si="28">E157+H157+I157+K157+L157+M157</f>
        <v>2.8604292200000003</v>
      </c>
      <c r="O157" s="21"/>
    </row>
    <row r="158" spans="1:15" s="162" customFormat="1" ht="74.25" customHeight="1" thickBot="1" x14ac:dyDescent="0.3">
      <c r="A158" s="348"/>
      <c r="B158" s="350"/>
      <c r="C158" s="303"/>
      <c r="D158" s="135" t="s">
        <v>11</v>
      </c>
      <c r="E158" s="175">
        <v>1.8218080000000001E-2</v>
      </c>
      <c r="F158" s="175">
        <v>1.8218080000000001E-2</v>
      </c>
      <c r="G158" s="175">
        <v>1.8218080000000001E-2</v>
      </c>
      <c r="H158" s="177">
        <v>0.14019999999999999</v>
      </c>
      <c r="I158" s="177">
        <v>0.14019999999999999</v>
      </c>
      <c r="J158" s="353"/>
      <c r="K158" s="177">
        <v>0.14019999999999999</v>
      </c>
      <c r="L158" s="177">
        <v>0.14019999999999999</v>
      </c>
      <c r="M158" s="177">
        <v>0.14019999999999999</v>
      </c>
      <c r="N158" s="178">
        <f t="shared" si="28"/>
        <v>0.71921807999999998</v>
      </c>
      <c r="O158" s="21"/>
    </row>
    <row r="159" spans="1:15" ht="21" customHeight="1" thickBot="1" x14ac:dyDescent="0.3">
      <c r="A159" s="307" t="s">
        <v>110</v>
      </c>
      <c r="B159" s="308"/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9"/>
    </row>
    <row r="160" spans="1:15" ht="68.25" customHeight="1" x14ac:dyDescent="0.25">
      <c r="A160" s="276" t="s">
        <v>12</v>
      </c>
      <c r="B160" s="20" t="s">
        <v>108</v>
      </c>
      <c r="C160" s="34"/>
      <c r="D160" s="35"/>
      <c r="E160" s="180"/>
      <c r="F160" s="180"/>
      <c r="G160" s="180"/>
      <c r="H160" s="180"/>
      <c r="I160" s="180"/>
      <c r="J160" s="180"/>
      <c r="K160" s="31"/>
      <c r="L160" s="31"/>
      <c r="M160" s="31"/>
      <c r="N160" s="32"/>
    </row>
    <row r="161" spans="1:14" ht="27" customHeight="1" x14ac:dyDescent="0.25">
      <c r="A161" s="276"/>
      <c r="B161" s="7" t="s">
        <v>43</v>
      </c>
      <c r="C161" s="18"/>
      <c r="D161" s="6"/>
      <c r="E161" s="18">
        <v>0</v>
      </c>
      <c r="F161" s="205"/>
      <c r="G161" s="205"/>
      <c r="H161" s="205">
        <v>0.85509999999999997</v>
      </c>
      <c r="I161" s="203">
        <v>1.048</v>
      </c>
      <c r="J161" s="33"/>
      <c r="K161" s="18">
        <v>0</v>
      </c>
      <c r="L161" s="18">
        <v>0</v>
      </c>
      <c r="M161" s="18">
        <v>0</v>
      </c>
      <c r="N161" s="19"/>
    </row>
    <row r="162" spans="1:14" ht="68.25" customHeight="1" x14ac:dyDescent="0.25">
      <c r="A162" s="276"/>
      <c r="B162" s="20" t="s">
        <v>109</v>
      </c>
      <c r="C162" s="34"/>
      <c r="D162" s="35"/>
      <c r="E162" s="207"/>
      <c r="F162" s="206"/>
      <c r="G162" s="206"/>
      <c r="H162" s="206"/>
      <c r="I162" s="204"/>
      <c r="J162" s="180"/>
      <c r="K162" s="31"/>
      <c r="L162" s="31"/>
      <c r="M162" s="31"/>
      <c r="N162" s="32"/>
    </row>
    <row r="163" spans="1:14" ht="27" customHeight="1" x14ac:dyDescent="0.25">
      <c r="A163" s="277"/>
      <c r="B163" s="7" t="s">
        <v>43</v>
      </c>
      <c r="C163" s="18"/>
      <c r="D163" s="6"/>
      <c r="E163" s="18">
        <v>0</v>
      </c>
      <c r="F163" s="205"/>
      <c r="G163" s="205"/>
      <c r="H163" s="195">
        <v>7.0000000000000007E-2</v>
      </c>
      <c r="I163" s="203">
        <v>8.1000000000000003E-2</v>
      </c>
      <c r="J163" s="33"/>
      <c r="K163" s="18">
        <v>0</v>
      </c>
      <c r="L163" s="18">
        <v>0</v>
      </c>
      <c r="M163" s="18">
        <v>0</v>
      </c>
      <c r="N163" s="19"/>
    </row>
    <row r="164" spans="1:14" s="21" customFormat="1" ht="26.25" customHeight="1" x14ac:dyDescent="0.25">
      <c r="A164" s="8"/>
      <c r="B164" s="9" t="s">
        <v>14</v>
      </c>
      <c r="C164" s="225" t="s">
        <v>15</v>
      </c>
      <c r="D164" s="226"/>
      <c r="E164" s="226"/>
      <c r="F164" s="226"/>
      <c r="G164" s="226"/>
      <c r="H164" s="226"/>
      <c r="I164" s="226"/>
      <c r="J164" s="226"/>
      <c r="K164" s="217"/>
      <c r="L164" s="217"/>
      <c r="M164" s="217"/>
      <c r="N164" s="218"/>
    </row>
    <row r="165" spans="1:14" s="28" customFormat="1" ht="21.75" customHeight="1" x14ac:dyDescent="0.25">
      <c r="A165" s="298" t="s">
        <v>16</v>
      </c>
      <c r="B165" s="278" t="s">
        <v>107</v>
      </c>
      <c r="C165" s="301"/>
      <c r="D165" s="133" t="s">
        <v>17</v>
      </c>
      <c r="E165" s="158">
        <v>0</v>
      </c>
      <c r="F165" s="158">
        <v>0</v>
      </c>
      <c r="G165" s="158">
        <v>0</v>
      </c>
      <c r="H165" s="158">
        <f>H166+H167+H168</f>
        <v>51.650000000000006</v>
      </c>
      <c r="I165" s="158">
        <f>I166+I167+I168</f>
        <v>63.56</v>
      </c>
      <c r="J165" s="158"/>
      <c r="K165" s="181">
        <f>K168</f>
        <v>0.8</v>
      </c>
      <c r="L165" s="181">
        <f t="shared" ref="L165:N165" si="29">L168</f>
        <v>0</v>
      </c>
      <c r="M165" s="181">
        <f t="shared" si="29"/>
        <v>0</v>
      </c>
      <c r="N165" s="181">
        <f t="shared" si="29"/>
        <v>9.3000000000000007</v>
      </c>
    </row>
    <row r="166" spans="1:14" s="21" customFormat="1" ht="21.75" customHeight="1" x14ac:dyDescent="0.25">
      <c r="A166" s="299"/>
      <c r="B166" s="279"/>
      <c r="C166" s="302"/>
      <c r="D166" s="134" t="s">
        <v>18</v>
      </c>
      <c r="E166" s="160">
        <v>0</v>
      </c>
      <c r="F166" s="160">
        <v>0</v>
      </c>
      <c r="G166" s="160">
        <v>0</v>
      </c>
      <c r="H166" s="161">
        <v>38.49</v>
      </c>
      <c r="I166" s="161">
        <v>46.35</v>
      </c>
      <c r="J166" s="161"/>
      <c r="K166" s="182">
        <v>0</v>
      </c>
      <c r="L166" s="182"/>
      <c r="M166" s="182"/>
      <c r="N166" s="164">
        <f>E166+H166+I166+K166+L166+M166</f>
        <v>84.84</v>
      </c>
    </row>
    <row r="167" spans="1:14" s="21" customFormat="1" ht="21.75" customHeight="1" x14ac:dyDescent="0.25">
      <c r="A167" s="299"/>
      <c r="B167" s="279"/>
      <c r="C167" s="302"/>
      <c r="D167" s="134" t="s">
        <v>10</v>
      </c>
      <c r="E167" s="160">
        <v>0</v>
      </c>
      <c r="F167" s="160">
        <v>0</v>
      </c>
      <c r="G167" s="160">
        <v>0</v>
      </c>
      <c r="H167" s="161">
        <v>9.4600000000000009</v>
      </c>
      <c r="I167" s="161">
        <v>12.41</v>
      </c>
      <c r="J167" s="161"/>
      <c r="K167" s="182">
        <v>0</v>
      </c>
      <c r="L167" s="182"/>
      <c r="M167" s="182"/>
      <c r="N167" s="164">
        <f t="shared" ref="N167:N168" si="30">E167+H167+I167+K167+L167+M167</f>
        <v>21.87</v>
      </c>
    </row>
    <row r="168" spans="1:14" s="21" customFormat="1" ht="21.75" customHeight="1" x14ac:dyDescent="0.25">
      <c r="A168" s="300"/>
      <c r="B168" s="280"/>
      <c r="C168" s="303"/>
      <c r="D168" s="135" t="s">
        <v>11</v>
      </c>
      <c r="E168" s="158">
        <v>0</v>
      </c>
      <c r="F168" s="158">
        <v>0</v>
      </c>
      <c r="G168" s="158">
        <v>0</v>
      </c>
      <c r="H168" s="163">
        <v>3.7</v>
      </c>
      <c r="I168" s="163">
        <v>4.8</v>
      </c>
      <c r="J168" s="163"/>
      <c r="K168" s="182">
        <v>0.8</v>
      </c>
      <c r="L168" s="182"/>
      <c r="M168" s="182"/>
      <c r="N168" s="164">
        <f t="shared" si="30"/>
        <v>9.3000000000000007</v>
      </c>
    </row>
    <row r="169" spans="1:14" s="29" customFormat="1" x14ac:dyDescent="0.25">
      <c r="A169" s="210">
        <v>1</v>
      </c>
      <c r="B169" s="211" t="s">
        <v>104</v>
      </c>
      <c r="C169" s="210"/>
      <c r="D169" s="42" t="s">
        <v>9</v>
      </c>
      <c r="E169" s="146">
        <f>E170+E171+E172</f>
        <v>34.076017389999997</v>
      </c>
      <c r="F169" s="146">
        <f>F170+F171+F172</f>
        <v>32.392239379999999</v>
      </c>
      <c r="G169" s="146">
        <f>G170+G171+G172</f>
        <v>3.6436166000000001</v>
      </c>
      <c r="H169" s="146">
        <f>H170+H171+H172</f>
        <v>78.950571400000001</v>
      </c>
      <c r="I169" s="146">
        <f>I170+I171+I172</f>
        <v>90.860571399999998</v>
      </c>
      <c r="J169" s="118"/>
      <c r="K169" s="27">
        <f>K170+K171+K172</f>
        <v>28.1005714</v>
      </c>
      <c r="L169" s="27">
        <f t="shared" ref="L169:N169" si="31">L170+L171+L172</f>
        <v>27.300570969999999</v>
      </c>
      <c r="M169" s="27">
        <f t="shared" si="31"/>
        <v>27.300571399999999</v>
      </c>
      <c r="N169" s="27">
        <f t="shared" si="31"/>
        <v>286.58887396</v>
      </c>
    </row>
    <row r="170" spans="1:14" s="39" customFormat="1" x14ac:dyDescent="0.25">
      <c r="A170" s="210"/>
      <c r="B170" s="211"/>
      <c r="C170" s="210"/>
      <c r="D170" s="43" t="s">
        <v>18</v>
      </c>
      <c r="E170" s="179">
        <f>E156+E152+E148+E166</f>
        <v>33.227524549999998</v>
      </c>
      <c r="F170" s="179">
        <f>F156+F152+F148+F166</f>
        <v>31.58567262</v>
      </c>
      <c r="G170" s="179">
        <f t="shared" ref="G170:I170" si="32">G156+G152+G148+G166</f>
        <v>3.5528905499999999</v>
      </c>
      <c r="H170" s="179">
        <f t="shared" si="32"/>
        <v>60.220451050000001</v>
      </c>
      <c r="I170" s="179">
        <f t="shared" si="32"/>
        <v>68.080451049999994</v>
      </c>
      <c r="J170" s="44"/>
      <c r="K170" s="45">
        <f>K166+K156+K152+K148</f>
        <v>21.730451049999999</v>
      </c>
      <c r="L170" s="45">
        <f t="shared" ref="L170:N170" si="33">L166+L156+L152+L148</f>
        <v>21.730451049999999</v>
      </c>
      <c r="M170" s="45">
        <f t="shared" si="33"/>
        <v>21.730451049999999</v>
      </c>
      <c r="N170" s="45">
        <f t="shared" si="33"/>
        <v>226.71977980000003</v>
      </c>
    </row>
    <row r="171" spans="1:14" s="39" customFormat="1" ht="28.5" customHeight="1" x14ac:dyDescent="0.25">
      <c r="A171" s="210"/>
      <c r="B171" s="211"/>
      <c r="C171" s="210"/>
      <c r="D171" s="43" t="s">
        <v>10</v>
      </c>
      <c r="E171" s="179">
        <f>E157+E153+E149+E167</f>
        <v>0.67811274999999993</v>
      </c>
      <c r="F171" s="179">
        <f t="shared" ref="F171:I171" si="34">F157+F153+F149+F167</f>
        <v>0.64460556999999996</v>
      </c>
      <c r="G171" s="179">
        <f t="shared" si="34"/>
        <v>7.2507970000000005E-2</v>
      </c>
      <c r="H171" s="179">
        <f t="shared" si="34"/>
        <v>13.910820350000002</v>
      </c>
      <c r="I171" s="179">
        <f t="shared" si="34"/>
        <v>16.860820350000001</v>
      </c>
      <c r="J171" s="44"/>
      <c r="K171" s="45">
        <f>K167+K157+K153+K149</f>
        <v>4.4508203499999999</v>
      </c>
      <c r="L171" s="45">
        <f t="shared" ref="L171:N172" si="35">L167+L157+L153+L149</f>
        <v>4.4508199199999998</v>
      </c>
      <c r="M171" s="45">
        <f t="shared" si="35"/>
        <v>4.4508203499999999</v>
      </c>
      <c r="N171" s="45">
        <f t="shared" si="35"/>
        <v>44.802214069999998</v>
      </c>
    </row>
    <row r="172" spans="1:14" s="29" customFormat="1" ht="21" thickBot="1" x14ac:dyDescent="0.3">
      <c r="A172" s="210"/>
      <c r="B172" s="211"/>
      <c r="C172" s="210"/>
      <c r="D172" s="30" t="s">
        <v>11</v>
      </c>
      <c r="E172" s="179">
        <f>E158+E154+E150+E168</f>
        <v>0.17038008999999998</v>
      </c>
      <c r="F172" s="179">
        <f t="shared" ref="F172:I172" si="36">F158+F154+F150+F168</f>
        <v>0.16196119</v>
      </c>
      <c r="G172" s="179">
        <f t="shared" si="36"/>
        <v>1.8218080000000001E-2</v>
      </c>
      <c r="H172" s="179">
        <f t="shared" si="36"/>
        <v>4.8193000000000001</v>
      </c>
      <c r="I172" s="179">
        <f t="shared" si="36"/>
        <v>5.9192999999999998</v>
      </c>
      <c r="J172" s="118"/>
      <c r="K172" s="45">
        <f>K168+K158+K154+K150</f>
        <v>1.9193000000000002</v>
      </c>
      <c r="L172" s="45">
        <f t="shared" si="35"/>
        <v>1.1193</v>
      </c>
      <c r="M172" s="45">
        <f t="shared" si="35"/>
        <v>1.1193</v>
      </c>
      <c r="N172" s="45">
        <f t="shared" si="35"/>
        <v>15.06688009</v>
      </c>
    </row>
    <row r="173" spans="1:14" ht="40.5" customHeight="1" thickBot="1" x14ac:dyDescent="0.3">
      <c r="A173" s="291" t="s">
        <v>31</v>
      </c>
      <c r="B173" s="292"/>
      <c r="C173" s="292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3"/>
    </row>
    <row r="174" spans="1:14" s="21" customFormat="1" ht="7.5" customHeight="1" x14ac:dyDescent="0.25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</row>
    <row r="175" spans="1:14" s="40" customFormat="1" ht="22.5" customHeight="1" x14ac:dyDescent="0.3">
      <c r="A175" s="290"/>
      <c r="B175" s="235" t="s">
        <v>32</v>
      </c>
      <c r="C175" s="238"/>
      <c r="D175" s="115" t="s">
        <v>9</v>
      </c>
      <c r="E175" s="191">
        <f>E180</f>
        <v>33.4</v>
      </c>
      <c r="F175" s="191">
        <f t="shared" ref="F175:I175" si="37">F180</f>
        <v>30.799999999999997</v>
      </c>
      <c r="G175" s="191">
        <f t="shared" si="37"/>
        <v>0</v>
      </c>
      <c r="H175" s="191">
        <f t="shared" si="37"/>
        <v>0</v>
      </c>
      <c r="I175" s="191">
        <f t="shared" si="37"/>
        <v>0</v>
      </c>
      <c r="J175" s="69"/>
      <c r="K175" s="190">
        <f>K176+K177+K178</f>
        <v>0</v>
      </c>
      <c r="L175" s="190">
        <f t="shared" ref="L175:N175" si="38">L176+L177+L178</f>
        <v>0</v>
      </c>
      <c r="M175" s="190">
        <f t="shared" si="38"/>
        <v>0</v>
      </c>
      <c r="N175" s="190">
        <f t="shared" si="38"/>
        <v>33.4</v>
      </c>
    </row>
    <row r="176" spans="1:14" s="40" customFormat="1" ht="22.5" customHeight="1" x14ac:dyDescent="0.3">
      <c r="A176" s="290"/>
      <c r="B176" s="235"/>
      <c r="C176" s="238"/>
      <c r="D176" s="70" t="s">
        <v>18</v>
      </c>
      <c r="E176" s="191">
        <f>E181</f>
        <v>0</v>
      </c>
      <c r="F176" s="191">
        <f t="shared" ref="F176:I176" si="39">F181</f>
        <v>0</v>
      </c>
      <c r="G176" s="191">
        <f t="shared" si="39"/>
        <v>0</v>
      </c>
      <c r="H176" s="191">
        <f t="shared" si="39"/>
        <v>0</v>
      </c>
      <c r="I176" s="191">
        <f t="shared" si="39"/>
        <v>0</v>
      </c>
      <c r="J176" s="69"/>
      <c r="K176" s="190"/>
      <c r="L176" s="190"/>
      <c r="M176" s="190"/>
      <c r="N176" s="191">
        <f>E176+H176+I176+K176+L176+M176</f>
        <v>0</v>
      </c>
    </row>
    <row r="177" spans="1:14" s="40" customFormat="1" ht="22.5" customHeight="1" x14ac:dyDescent="0.3">
      <c r="A177" s="290"/>
      <c r="B177" s="235"/>
      <c r="C177" s="238"/>
      <c r="D177" s="70" t="s">
        <v>10</v>
      </c>
      <c r="E177" s="191">
        <f t="shared" ref="E177:I178" si="40">E182</f>
        <v>32.4</v>
      </c>
      <c r="F177" s="191">
        <f t="shared" si="40"/>
        <v>29.9</v>
      </c>
      <c r="G177" s="191">
        <f t="shared" si="40"/>
        <v>0</v>
      </c>
      <c r="H177" s="191">
        <f t="shared" si="40"/>
        <v>0</v>
      </c>
      <c r="I177" s="191">
        <f t="shared" si="40"/>
        <v>0</v>
      </c>
      <c r="J177" s="69"/>
      <c r="K177" s="190"/>
      <c r="L177" s="190"/>
      <c r="M177" s="190"/>
      <c r="N177" s="191">
        <f t="shared" ref="N177:N178" si="41">E177+H177+I177+K177+L177+M177</f>
        <v>32.4</v>
      </c>
    </row>
    <row r="178" spans="1:14" s="40" customFormat="1" ht="22.5" customHeight="1" x14ac:dyDescent="0.3">
      <c r="A178" s="290"/>
      <c r="B178" s="235"/>
      <c r="C178" s="238"/>
      <c r="D178" s="70" t="s">
        <v>11</v>
      </c>
      <c r="E178" s="191">
        <f t="shared" si="40"/>
        <v>1</v>
      </c>
      <c r="F178" s="191">
        <f t="shared" si="40"/>
        <v>0.9</v>
      </c>
      <c r="G178" s="191">
        <f t="shared" si="40"/>
        <v>0</v>
      </c>
      <c r="H178" s="191">
        <f t="shared" si="40"/>
        <v>0</v>
      </c>
      <c r="I178" s="191">
        <f t="shared" si="40"/>
        <v>0</v>
      </c>
      <c r="J178" s="69"/>
      <c r="K178" s="190"/>
      <c r="L178" s="190"/>
      <c r="M178" s="190"/>
      <c r="N178" s="191">
        <f t="shared" si="41"/>
        <v>1</v>
      </c>
    </row>
    <row r="179" spans="1:14" x14ac:dyDescent="0.3">
      <c r="A179" s="41">
        <v>2</v>
      </c>
      <c r="B179" s="261" t="s">
        <v>30</v>
      </c>
      <c r="C179" s="262"/>
      <c r="D179" s="262"/>
      <c r="E179" s="262"/>
      <c r="F179" s="262"/>
      <c r="G179" s="262"/>
      <c r="H179" s="262"/>
      <c r="I179" s="262"/>
      <c r="J179" s="262"/>
      <c r="K179" s="262"/>
      <c r="L179" s="262"/>
      <c r="M179" s="262"/>
      <c r="N179" s="263"/>
    </row>
    <row r="180" spans="1:14" ht="19.5" x14ac:dyDescent="0.25">
      <c r="A180" s="354" t="s">
        <v>28</v>
      </c>
      <c r="B180" s="255" t="s">
        <v>111</v>
      </c>
      <c r="C180" s="258"/>
      <c r="D180" s="37" t="s">
        <v>17</v>
      </c>
      <c r="E180" s="116">
        <f>E182+E183</f>
        <v>33.4</v>
      </c>
      <c r="F180" s="116">
        <f>F182+F183</f>
        <v>30.799999999999997</v>
      </c>
      <c r="G180" s="116">
        <v>0</v>
      </c>
      <c r="H180" s="116">
        <v>0</v>
      </c>
      <c r="I180" s="116">
        <f>I181+I182+I183</f>
        <v>0</v>
      </c>
      <c r="J180" s="335" t="s">
        <v>117</v>
      </c>
      <c r="K180" s="4"/>
      <c r="L180" s="4"/>
      <c r="M180" s="4"/>
      <c r="N180" s="25"/>
    </row>
    <row r="181" spans="1:14" ht="19.5" x14ac:dyDescent="0.25">
      <c r="A181" s="355"/>
      <c r="B181" s="256"/>
      <c r="C181" s="259"/>
      <c r="D181" s="10" t="s">
        <v>18</v>
      </c>
      <c r="E181" s="22">
        <v>0</v>
      </c>
      <c r="F181" s="22">
        <v>0</v>
      </c>
      <c r="G181" s="22">
        <v>0</v>
      </c>
      <c r="H181" s="23">
        <v>0</v>
      </c>
      <c r="I181" s="23">
        <v>0</v>
      </c>
      <c r="J181" s="336"/>
      <c r="K181" s="5"/>
      <c r="L181" s="5"/>
      <c r="M181" s="5"/>
      <c r="N181" s="26"/>
    </row>
    <row r="182" spans="1:14" ht="19.5" x14ac:dyDescent="0.25">
      <c r="A182" s="355"/>
      <c r="B182" s="256"/>
      <c r="C182" s="259"/>
      <c r="D182" s="10" t="s">
        <v>10</v>
      </c>
      <c r="E182" s="22">
        <v>32.4</v>
      </c>
      <c r="F182" s="22">
        <v>29.9</v>
      </c>
      <c r="G182" s="22">
        <v>0</v>
      </c>
      <c r="H182" s="23">
        <v>0</v>
      </c>
      <c r="I182" s="23">
        <v>0</v>
      </c>
      <c r="J182" s="336"/>
      <c r="K182" s="5"/>
      <c r="L182" s="5"/>
      <c r="M182" s="5"/>
      <c r="N182" s="26"/>
    </row>
    <row r="183" spans="1:14" ht="409.5" customHeight="1" x14ac:dyDescent="0.25">
      <c r="A183" s="356"/>
      <c r="B183" s="257"/>
      <c r="C183" s="260"/>
      <c r="D183" s="11" t="s">
        <v>11</v>
      </c>
      <c r="E183" s="116">
        <v>1</v>
      </c>
      <c r="F183" s="116">
        <v>0.9</v>
      </c>
      <c r="G183" s="116">
        <v>0</v>
      </c>
      <c r="H183" s="157">
        <v>0</v>
      </c>
      <c r="I183" s="157">
        <v>0</v>
      </c>
      <c r="J183" s="337"/>
      <c r="K183" s="5"/>
      <c r="L183" s="5"/>
      <c r="M183" s="5"/>
      <c r="N183" s="26"/>
    </row>
    <row r="184" spans="1:14" s="40" customFormat="1" ht="21" customHeight="1" x14ac:dyDescent="0.3"/>
    <row r="185" spans="1:14" s="40" customFormat="1" ht="21" customHeight="1" x14ac:dyDescent="0.3"/>
    <row r="186" spans="1:14" s="40" customFormat="1" ht="21" customHeight="1" x14ac:dyDescent="0.3"/>
    <row r="187" spans="1:14" s="40" customFormat="1" ht="21" customHeight="1" x14ac:dyDescent="0.3"/>
  </sheetData>
  <mergeCells count="156">
    <mergeCell ref="C165:C168"/>
    <mergeCell ref="J180:J183"/>
    <mergeCell ref="A169:A172"/>
    <mergeCell ref="B169:B172"/>
    <mergeCell ref="C169:C172"/>
    <mergeCell ref="A147:A150"/>
    <mergeCell ref="B147:B150"/>
    <mergeCell ref="C147:C150"/>
    <mergeCell ref="J147:J150"/>
    <mergeCell ref="A151:A154"/>
    <mergeCell ref="B151:B154"/>
    <mergeCell ref="C151:C154"/>
    <mergeCell ref="J151:J154"/>
    <mergeCell ref="A155:A158"/>
    <mergeCell ref="B155:B158"/>
    <mergeCell ref="C155:C158"/>
    <mergeCell ref="J155:J158"/>
    <mergeCell ref="A159:N159"/>
    <mergeCell ref="A160:A163"/>
    <mergeCell ref="C164:J164"/>
    <mergeCell ref="K164:N164"/>
    <mergeCell ref="A165:A168"/>
    <mergeCell ref="C175:C178"/>
    <mergeCell ref="A180:A183"/>
    <mergeCell ref="B50:B53"/>
    <mergeCell ref="A62:A65"/>
    <mergeCell ref="C46:C49"/>
    <mergeCell ref="A46:A49"/>
    <mergeCell ref="B46:B49"/>
    <mergeCell ref="J46:J49"/>
    <mergeCell ref="C58:C61"/>
    <mergeCell ref="K112:N112"/>
    <mergeCell ref="C131:C134"/>
    <mergeCell ref="B123:N123"/>
    <mergeCell ref="C126:J126"/>
    <mergeCell ref="K126:N126"/>
    <mergeCell ref="A127:A130"/>
    <mergeCell ref="B127:B130"/>
    <mergeCell ref="C127:C130"/>
    <mergeCell ref="J127:J130"/>
    <mergeCell ref="C117:C120"/>
    <mergeCell ref="A30:N30"/>
    <mergeCell ref="C33:N33"/>
    <mergeCell ref="A34:A37"/>
    <mergeCell ref="B34:B37"/>
    <mergeCell ref="C34:C37"/>
    <mergeCell ref="C113:C116"/>
    <mergeCell ref="J113:J116"/>
    <mergeCell ref="B109:O109"/>
    <mergeCell ref="K98:N98"/>
    <mergeCell ref="A99:A102"/>
    <mergeCell ref="B99:B102"/>
    <mergeCell ref="A113:A116"/>
    <mergeCell ref="C99:C102"/>
    <mergeCell ref="K91:N91"/>
    <mergeCell ref="A92:A95"/>
    <mergeCell ref="B92:B95"/>
    <mergeCell ref="C92:C95"/>
    <mergeCell ref="J70:J73"/>
    <mergeCell ref="J74:J77"/>
    <mergeCell ref="J42:J45"/>
    <mergeCell ref="A39:A40"/>
    <mergeCell ref="B42:B45"/>
    <mergeCell ref="A96:A97"/>
    <mergeCell ref="A50:A53"/>
    <mergeCell ref="A15:N15"/>
    <mergeCell ref="A17:A18"/>
    <mergeCell ref="C19:J19"/>
    <mergeCell ref="K19:N19"/>
    <mergeCell ref="A20:A23"/>
    <mergeCell ref="B20:B23"/>
    <mergeCell ref="C20:C23"/>
    <mergeCell ref="J20:J23"/>
    <mergeCell ref="A16:N16"/>
    <mergeCell ref="B175:B178"/>
    <mergeCell ref="A175:A178"/>
    <mergeCell ref="A117:A120"/>
    <mergeCell ref="B117:B120"/>
    <mergeCell ref="B62:B65"/>
    <mergeCell ref="A89:A90"/>
    <mergeCell ref="B58:B61"/>
    <mergeCell ref="A85:A88"/>
    <mergeCell ref="B85:B88"/>
    <mergeCell ref="A103:A106"/>
    <mergeCell ref="B103:B106"/>
    <mergeCell ref="A131:A134"/>
    <mergeCell ref="B131:B134"/>
    <mergeCell ref="B165:B168"/>
    <mergeCell ref="A109:A111"/>
    <mergeCell ref="A58:A61"/>
    <mergeCell ref="A173:N173"/>
    <mergeCell ref="A122:N122"/>
    <mergeCell ref="A123:A125"/>
    <mergeCell ref="A136:N136"/>
    <mergeCell ref="A137:A145"/>
    <mergeCell ref="B137:N137"/>
    <mergeCell ref="C146:J146"/>
    <mergeCell ref="K146:N146"/>
    <mergeCell ref="B180:B183"/>
    <mergeCell ref="C180:C183"/>
    <mergeCell ref="B179:N179"/>
    <mergeCell ref="N3:N4"/>
    <mergeCell ref="A5:A8"/>
    <mergeCell ref="B5:B8"/>
    <mergeCell ref="C5:C8"/>
    <mergeCell ref="C112:J112"/>
    <mergeCell ref="A78:A79"/>
    <mergeCell ref="B81:B84"/>
    <mergeCell ref="A81:A84"/>
    <mergeCell ref="B113:B116"/>
    <mergeCell ref="C91:J91"/>
    <mergeCell ref="C98:J98"/>
    <mergeCell ref="C85:C88"/>
    <mergeCell ref="J85:J88"/>
    <mergeCell ref="J99:J102"/>
    <mergeCell ref="C81:C84"/>
    <mergeCell ref="J92:J95"/>
    <mergeCell ref="J66:J69"/>
    <mergeCell ref="C50:C53"/>
    <mergeCell ref="A54:A57"/>
    <mergeCell ref="B54:B57"/>
    <mergeCell ref="C54:C57"/>
    <mergeCell ref="K2:N2"/>
    <mergeCell ref="B10:B13"/>
    <mergeCell ref="C10:C13"/>
    <mergeCell ref="A10:A13"/>
    <mergeCell ref="A2:J2"/>
    <mergeCell ref="C3:D3"/>
    <mergeCell ref="E3:I3"/>
    <mergeCell ref="J3:J4"/>
    <mergeCell ref="J5:J8"/>
    <mergeCell ref="K3:M3"/>
    <mergeCell ref="A24:A27"/>
    <mergeCell ref="B24:B27"/>
    <mergeCell ref="C24:C27"/>
    <mergeCell ref="A31:A32"/>
    <mergeCell ref="A108:N108"/>
    <mergeCell ref="K41:N41"/>
    <mergeCell ref="A29:N29"/>
    <mergeCell ref="A38:N38"/>
    <mergeCell ref="K80:N80"/>
    <mergeCell ref="A42:A45"/>
    <mergeCell ref="C41:J41"/>
    <mergeCell ref="C80:J80"/>
    <mergeCell ref="C42:C45"/>
    <mergeCell ref="B66:B69"/>
    <mergeCell ref="B70:B73"/>
    <mergeCell ref="B74:B77"/>
    <mergeCell ref="A66:A69"/>
    <mergeCell ref="A74:A77"/>
    <mergeCell ref="A70:A73"/>
    <mergeCell ref="C66:C69"/>
    <mergeCell ref="C70:C73"/>
    <mergeCell ref="C74:C77"/>
    <mergeCell ref="C103:C106"/>
    <mergeCell ref="C62:C65"/>
  </mergeCells>
  <pageMargins left="0.31496062992125984" right="0.15748031496062992" top="0.23622047244094491" bottom="0.31496062992125984" header="0.15748031496062992" footer="0.15748031496062992"/>
  <pageSetup paperSize="9" scale="42" fitToHeight="0" orientation="landscape" r:id="rId1"/>
  <rowBreaks count="4" manualBreakCount="4">
    <brk id="65" max="13" man="1"/>
    <brk id="125" max="13" man="1"/>
    <brk id="150" max="13" man="1"/>
    <brk id="15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Нацпроекты</vt:lpstr>
      <vt:lpstr>Нацпроекты!Заголовки_для_печати</vt:lpstr>
      <vt:lpstr>Нацпроекты!Область_печати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Митрофанова Екатерина Вадимовна</dc:creator>
  <cp:lastModifiedBy>Ласун Наталья Владимировна</cp:lastModifiedBy>
  <cp:revision>3</cp:revision>
  <cp:lastPrinted>2019-09-10T06:51:40Z</cp:lastPrinted>
  <dcterms:created xsi:type="dcterms:W3CDTF">2018-11-23T05:25:27Z</dcterms:created>
  <dcterms:modified xsi:type="dcterms:W3CDTF">2019-09-10T23:58:15Z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8bdba8e8-9164-4f51-a7c8-3f08107642d0</vt:lpwstr>
  </property>
</Properties>
</file>