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Нацпроекты 2021\2022\дорожная карта\"/>
    </mc:Choice>
  </mc:AlternateContent>
  <bookViews>
    <workbookView xWindow="0" yWindow="0" windowWidth="25200" windowHeight="11250" tabRatio="500"/>
  </bookViews>
  <sheets>
    <sheet name="Приложение 1 (ОТЧЕТНЫЙ ПЕРИОД) " sheetId="1" r:id="rId1"/>
    <sheet name="Приложение 2 (СВОД)" sheetId="2" r:id="rId2"/>
  </sheets>
  <definedNames>
    <definedName name="Print_Titles_0" localSheetId="0">'Приложение 1 (ОТЧЕТНЫЙ ПЕРИОД) '!$3:$4</definedName>
    <definedName name="Print_Titles_0" localSheetId="1">'Приложение 2 (СВОД)'!$3:$4</definedName>
    <definedName name="Print_Titles_0_0" localSheetId="0">'Приложение 1 (ОТЧЕТНЫЙ ПЕРИОД) '!$3:$4</definedName>
    <definedName name="Print_Titles_0_0" localSheetId="1">'Приложение 2 (СВОД)'!$3:$4</definedName>
    <definedName name="Print_Titles_10" localSheetId="1">'Приложение 2 (СВОД)'!$3:$4</definedName>
    <definedName name="Print_Titles_3" localSheetId="0">'Приложение 1 (ОТЧЕТНЫЙ ПЕРИОД) '!$3:$4</definedName>
    <definedName name="Print_Titles_5" localSheetId="1">'Приложение 2 (СВОД)'!$3:$4</definedName>
    <definedName name="Print_Titles_9" localSheetId="0">'Приложение 1 (ОТЧЕТНЫЙ ПЕРИОД) '!$3:$4</definedName>
    <definedName name="_xlnm.Print_Titles" localSheetId="0">'Приложение 1 (ОТЧЕТНЫЙ ПЕРИОД) '!$3:$4</definedName>
    <definedName name="_xlnm.Print_Titles" localSheetId="1">'Приложение 2 (СВОД)'!$3:$4</definedName>
    <definedName name="_xlnm.Print_Area" localSheetId="0">'Приложение 1 (ОТЧЕТНЫЙ ПЕРИОД) '!$B$1:$N$382</definedName>
    <definedName name="_xlnm.Print_Area" localSheetId="1">'Приложение 2 (СВОД)'!$A$1:$N$139</definedName>
  </definedNames>
  <calcPr calcId="162913"/>
</workbook>
</file>

<file path=xl/calcChain.xml><?xml version="1.0" encoding="utf-8"?>
<calcChain xmlns="http://schemas.openxmlformats.org/spreadsheetml/2006/main">
  <c r="K361" i="1" l="1"/>
  <c r="M357" i="1"/>
  <c r="L357" i="1"/>
  <c r="K357" i="1"/>
  <c r="I357" i="1"/>
  <c r="H357" i="1"/>
  <c r="G357" i="1"/>
  <c r="F357" i="1"/>
  <c r="E357" i="1"/>
  <c r="N357" i="1" l="1"/>
  <c r="F282" i="1" l="1"/>
  <c r="F283" i="1"/>
  <c r="E282" i="1"/>
  <c r="E283" i="1"/>
  <c r="G284" i="1"/>
  <c r="F284" i="1"/>
  <c r="E165" i="1"/>
  <c r="F165" i="1"/>
  <c r="E166" i="1"/>
  <c r="F166" i="1"/>
  <c r="F164" i="1"/>
  <c r="E164" i="1"/>
  <c r="F100" i="1"/>
  <c r="F101" i="1"/>
  <c r="F99" i="1"/>
  <c r="E99" i="1"/>
  <c r="E100" i="1"/>
  <c r="H284" i="1" l="1"/>
  <c r="I284" i="1"/>
  <c r="E284" i="1"/>
  <c r="F72" i="1" l="1"/>
  <c r="M361" i="1" l="1"/>
  <c r="L361" i="1"/>
  <c r="I361" i="1"/>
  <c r="H361" i="1"/>
  <c r="G361" i="1"/>
  <c r="F361" i="1"/>
  <c r="E361" i="1"/>
  <c r="E379" i="1"/>
  <c r="F379" i="1"/>
  <c r="G379" i="1"/>
  <c r="H379" i="1"/>
  <c r="I379" i="1"/>
  <c r="N361" i="1" l="1"/>
  <c r="G80" i="1"/>
  <c r="F327" i="1"/>
  <c r="G327" i="1"/>
  <c r="H327" i="1"/>
  <c r="I327" i="1"/>
  <c r="E327" i="1"/>
  <c r="F323" i="1"/>
  <c r="G323" i="1"/>
  <c r="H323" i="1"/>
  <c r="I323" i="1"/>
  <c r="E323" i="1"/>
  <c r="F80" i="1" l="1"/>
  <c r="G76" i="1" l="1"/>
  <c r="G282" i="1" l="1"/>
  <c r="H282" i="1"/>
  <c r="H281" i="1" s="1"/>
  <c r="I282" i="1"/>
  <c r="G283" i="1"/>
  <c r="H283" i="1"/>
  <c r="I283" i="1"/>
  <c r="I281" i="1" l="1"/>
  <c r="G281" i="1"/>
  <c r="F281" i="1"/>
  <c r="F299" i="1"/>
  <c r="E101" i="1" l="1"/>
  <c r="F307" i="1" l="1"/>
  <c r="G307" i="1"/>
  <c r="H307" i="1"/>
  <c r="I307" i="1"/>
  <c r="E307" i="1"/>
  <c r="N297" i="1"/>
  <c r="N296" i="1"/>
  <c r="N295" i="1"/>
  <c r="M294" i="1"/>
  <c r="L294" i="1"/>
  <c r="K294" i="1"/>
  <c r="I294" i="1"/>
  <c r="H294" i="1"/>
  <c r="G294" i="1"/>
  <c r="F294" i="1"/>
  <c r="E294" i="1"/>
  <c r="N294" i="1" l="1"/>
  <c r="E299" i="1"/>
  <c r="N293" i="1" l="1"/>
  <c r="N292" i="1"/>
  <c r="N291" i="1"/>
  <c r="M290" i="1"/>
  <c r="L290" i="1"/>
  <c r="K290" i="1"/>
  <c r="I290" i="1"/>
  <c r="H290" i="1"/>
  <c r="G290" i="1"/>
  <c r="F290" i="1"/>
  <c r="E290" i="1"/>
  <c r="N290" i="1" l="1"/>
  <c r="L100" i="1"/>
  <c r="L101" i="1"/>
  <c r="L99" i="1"/>
  <c r="K100" i="1"/>
  <c r="K101" i="1"/>
  <c r="K99" i="1"/>
  <c r="G101" i="1"/>
  <c r="H101" i="1"/>
  <c r="I101" i="1"/>
  <c r="G100" i="1"/>
  <c r="H100" i="1"/>
  <c r="I100" i="1"/>
  <c r="G99" i="1"/>
  <c r="H99" i="1"/>
  <c r="I99" i="1"/>
  <c r="E80" i="1"/>
  <c r="M94" i="1" l="1"/>
  <c r="N87" i="1" l="1"/>
  <c r="N86" i="1"/>
  <c r="N85" i="1"/>
  <c r="M84" i="1"/>
  <c r="L84" i="1"/>
  <c r="K84" i="1"/>
  <c r="I84" i="1"/>
  <c r="I80" i="1" s="1"/>
  <c r="H84" i="1"/>
  <c r="H80" i="1" s="1"/>
  <c r="G84" i="1"/>
  <c r="F84" i="1"/>
  <c r="E84" i="1"/>
  <c r="F76" i="1"/>
  <c r="H76" i="1"/>
  <c r="I76" i="1"/>
  <c r="E76" i="1"/>
  <c r="I68" i="1"/>
  <c r="F68" i="1"/>
  <c r="G68" i="1"/>
  <c r="H68" i="1"/>
  <c r="E68" i="1"/>
  <c r="G72" i="1"/>
  <c r="H72" i="1"/>
  <c r="I72" i="1"/>
  <c r="E72" i="1"/>
  <c r="E94" i="1"/>
  <c r="F94" i="1"/>
  <c r="G94" i="1"/>
  <c r="H94" i="1"/>
  <c r="I94" i="1"/>
  <c r="K94" i="1"/>
  <c r="L94" i="1"/>
  <c r="N95" i="1"/>
  <c r="N91" i="1"/>
  <c r="N90" i="1"/>
  <c r="N89" i="1"/>
  <c r="M88" i="1"/>
  <c r="L88" i="1"/>
  <c r="K88" i="1"/>
  <c r="I88" i="1"/>
  <c r="H88" i="1"/>
  <c r="G88" i="1"/>
  <c r="F88" i="1"/>
  <c r="E88" i="1"/>
  <c r="G246" i="1"/>
  <c r="F246" i="1"/>
  <c r="N84" i="1" l="1"/>
  <c r="N94" i="1"/>
  <c r="N88" i="1"/>
  <c r="Y145" i="2"/>
  <c r="X145" i="2"/>
  <c r="W145" i="2"/>
  <c r="S145" i="2"/>
  <c r="R144" i="2"/>
  <c r="S134" i="2"/>
  <c r="S202" i="2" s="1"/>
  <c r="R134" i="2"/>
  <c r="R202" i="2" s="1"/>
  <c r="A132" i="2"/>
  <c r="M127" i="2"/>
  <c r="L127" i="2"/>
  <c r="K127" i="2"/>
  <c r="I127" i="2"/>
  <c r="H127" i="2"/>
  <c r="G127" i="2"/>
  <c r="F127" i="2"/>
  <c r="E127" i="2"/>
  <c r="M126" i="2"/>
  <c r="L126" i="2"/>
  <c r="K126" i="2"/>
  <c r="I126" i="2"/>
  <c r="H126" i="2"/>
  <c r="G126" i="2"/>
  <c r="F126" i="2"/>
  <c r="E126" i="2"/>
  <c r="M125" i="2"/>
  <c r="L125" i="2"/>
  <c r="K125" i="2"/>
  <c r="I125" i="2"/>
  <c r="H125" i="2"/>
  <c r="G125" i="2"/>
  <c r="G128" i="2" s="1"/>
  <c r="F125" i="2"/>
  <c r="F128" i="2" s="1"/>
  <c r="E125" i="2"/>
  <c r="E128" i="2" s="1"/>
  <c r="B125" i="2"/>
  <c r="R124" i="2" s="1"/>
  <c r="R198" i="2" s="1"/>
  <c r="S124" i="2"/>
  <c r="S198" i="2" s="1"/>
  <c r="A124" i="2"/>
  <c r="M120" i="2"/>
  <c r="M119" i="2"/>
  <c r="M118" i="2"/>
  <c r="B118" i="2"/>
  <c r="R117" i="2" s="1"/>
  <c r="R194" i="2" s="1"/>
  <c r="S117" i="2"/>
  <c r="S194" i="2" s="1"/>
  <c r="A117" i="2"/>
  <c r="M113" i="2"/>
  <c r="M112" i="2"/>
  <c r="M111" i="2"/>
  <c r="B111" i="2"/>
  <c r="R110" i="2" s="1"/>
  <c r="R190" i="2" s="1"/>
  <c r="S110" i="2"/>
  <c r="S190" i="2" s="1"/>
  <c r="M106" i="2"/>
  <c r="L106" i="2"/>
  <c r="K106" i="2"/>
  <c r="I106" i="2"/>
  <c r="H106" i="2"/>
  <c r="G106" i="2"/>
  <c r="F106" i="2"/>
  <c r="E106" i="2"/>
  <c r="M105" i="2"/>
  <c r="L105" i="2"/>
  <c r="K105" i="2"/>
  <c r="I105" i="2"/>
  <c r="H105" i="2"/>
  <c r="G105" i="2"/>
  <c r="F105" i="2"/>
  <c r="E105" i="2"/>
  <c r="M104" i="2"/>
  <c r="L104" i="2"/>
  <c r="K104" i="2"/>
  <c r="I104" i="2"/>
  <c r="H104" i="2"/>
  <c r="G104" i="2"/>
  <c r="F104" i="2"/>
  <c r="E104" i="2"/>
  <c r="B104" i="2"/>
  <c r="R103" i="2" s="1"/>
  <c r="R186" i="2" s="1"/>
  <c r="S103" i="2"/>
  <c r="S186" i="2" s="1"/>
  <c r="A103" i="2"/>
  <c r="M99" i="2"/>
  <c r="L99" i="2"/>
  <c r="K99" i="2"/>
  <c r="I99" i="2"/>
  <c r="H99" i="2"/>
  <c r="G99" i="2"/>
  <c r="F99" i="2"/>
  <c r="E99" i="2"/>
  <c r="M98" i="2"/>
  <c r="L98" i="2"/>
  <c r="K98" i="2"/>
  <c r="I98" i="2"/>
  <c r="H98" i="2"/>
  <c r="G98" i="2"/>
  <c r="F98" i="2"/>
  <c r="E98" i="2"/>
  <c r="M97" i="2"/>
  <c r="L97" i="2"/>
  <c r="K97" i="2"/>
  <c r="I97" i="2"/>
  <c r="H97" i="2"/>
  <c r="G97" i="2"/>
  <c r="F97" i="2"/>
  <c r="E97" i="2"/>
  <c r="B97" i="2"/>
  <c r="S96" i="2"/>
  <c r="S182" i="2" s="1"/>
  <c r="R96" i="2"/>
  <c r="R182" i="2" s="1"/>
  <c r="A96" i="2"/>
  <c r="M92" i="2"/>
  <c r="L92" i="2"/>
  <c r="K92" i="2"/>
  <c r="I92" i="2"/>
  <c r="H92" i="2"/>
  <c r="G92" i="2"/>
  <c r="F92" i="2"/>
  <c r="E92" i="2"/>
  <c r="M91" i="2"/>
  <c r="L91" i="2"/>
  <c r="K91" i="2"/>
  <c r="I91" i="2"/>
  <c r="H91" i="2"/>
  <c r="G91" i="2"/>
  <c r="F91" i="2"/>
  <c r="E91" i="2"/>
  <c r="M90" i="2"/>
  <c r="L90" i="2"/>
  <c r="K90" i="2"/>
  <c r="I90" i="2"/>
  <c r="I93" i="2" s="1"/>
  <c r="H90" i="2"/>
  <c r="H93" i="2" s="1"/>
  <c r="G90" i="2"/>
  <c r="F90" i="2"/>
  <c r="F93" i="2" s="1"/>
  <c r="E90" i="2"/>
  <c r="E93" i="2" s="1"/>
  <c r="B90" i="2"/>
  <c r="R89" i="2" s="1"/>
  <c r="R178" i="2" s="1"/>
  <c r="S89" i="2"/>
  <c r="S178" i="2" s="1"/>
  <c r="A89" i="2"/>
  <c r="M85" i="2"/>
  <c r="L85" i="2"/>
  <c r="K85" i="2"/>
  <c r="M84" i="2"/>
  <c r="L84" i="2"/>
  <c r="K84" i="2"/>
  <c r="M83" i="2"/>
  <c r="L83" i="2"/>
  <c r="K83" i="2"/>
  <c r="B83" i="2"/>
  <c r="R82" i="2" s="1"/>
  <c r="R174" i="2" s="1"/>
  <c r="S82" i="2"/>
  <c r="S174" i="2" s="1"/>
  <c r="A82" i="2"/>
  <c r="M78" i="2"/>
  <c r="K78" i="2"/>
  <c r="M77" i="2"/>
  <c r="K77" i="2"/>
  <c r="M76" i="2"/>
  <c r="K76" i="2"/>
  <c r="B76" i="2"/>
  <c r="R75" i="2" s="1"/>
  <c r="R170" i="2" s="1"/>
  <c r="S75" i="2"/>
  <c r="S170" i="2" s="1"/>
  <c r="A75" i="2"/>
  <c r="M71" i="2"/>
  <c r="M70" i="2"/>
  <c r="M69" i="2"/>
  <c r="B69" i="2"/>
  <c r="R68" i="2" s="1"/>
  <c r="R166" i="2" s="1"/>
  <c r="S68" i="2"/>
  <c r="S166" i="2" s="1"/>
  <c r="A68" i="2"/>
  <c r="M64" i="2"/>
  <c r="M63" i="2"/>
  <c r="M62" i="2"/>
  <c r="B62" i="2"/>
  <c r="R61" i="2" s="1"/>
  <c r="R162" i="2" s="1"/>
  <c r="S61" i="2"/>
  <c r="S162" i="2" s="1"/>
  <c r="A61" i="2"/>
  <c r="N57" i="2"/>
  <c r="M57" i="2"/>
  <c r="L57" i="2"/>
  <c r="K57" i="2"/>
  <c r="I57" i="2"/>
  <c r="H57" i="2"/>
  <c r="G57" i="2"/>
  <c r="F57" i="2"/>
  <c r="E57" i="2"/>
  <c r="N56" i="2"/>
  <c r="M56" i="2"/>
  <c r="L56" i="2"/>
  <c r="K56" i="2"/>
  <c r="I56" i="2"/>
  <c r="H56" i="2"/>
  <c r="G56" i="2"/>
  <c r="F56" i="2"/>
  <c r="E56" i="2"/>
  <c r="N55" i="2"/>
  <c r="M55" i="2"/>
  <c r="L55" i="2"/>
  <c r="K55" i="2"/>
  <c r="I55" i="2"/>
  <c r="H55" i="2"/>
  <c r="G55" i="2"/>
  <c r="F55" i="2"/>
  <c r="E55" i="2"/>
  <c r="N54" i="2"/>
  <c r="M54" i="2"/>
  <c r="L54" i="2"/>
  <c r="K54" i="2"/>
  <c r="I54" i="2"/>
  <c r="H54" i="2"/>
  <c r="G54" i="2"/>
  <c r="F54" i="2"/>
  <c r="E54" i="2"/>
  <c r="N53" i="2"/>
  <c r="M53" i="2"/>
  <c r="L53" i="2"/>
  <c r="K53" i="2"/>
  <c r="I53" i="2"/>
  <c r="H53" i="2"/>
  <c r="G53" i="2"/>
  <c r="F53" i="2"/>
  <c r="E53" i="2"/>
  <c r="N52" i="2"/>
  <c r="M52" i="2"/>
  <c r="L52" i="2"/>
  <c r="K52" i="2"/>
  <c r="I52" i="2"/>
  <c r="H52" i="2"/>
  <c r="G52" i="2"/>
  <c r="F52" i="2"/>
  <c r="E52" i="2"/>
  <c r="N51" i="2"/>
  <c r="M51" i="2"/>
  <c r="L51" i="2"/>
  <c r="K51" i="2"/>
  <c r="I51" i="2"/>
  <c r="H51" i="2"/>
  <c r="G51" i="2"/>
  <c r="F51" i="2"/>
  <c r="E51" i="2"/>
  <c r="N50" i="2"/>
  <c r="M50" i="2"/>
  <c r="L50" i="2"/>
  <c r="K50" i="2"/>
  <c r="I50" i="2"/>
  <c r="H50" i="2"/>
  <c r="G50" i="2"/>
  <c r="F50" i="2"/>
  <c r="E50" i="2"/>
  <c r="M46" i="2"/>
  <c r="L46" i="2"/>
  <c r="K46" i="2"/>
  <c r="M45" i="2"/>
  <c r="L45" i="2"/>
  <c r="K45" i="2"/>
  <c r="M44" i="2"/>
  <c r="L44" i="2"/>
  <c r="K44" i="2"/>
  <c r="B44" i="2"/>
  <c r="R43" i="2" s="1"/>
  <c r="R158" i="2" s="1"/>
  <c r="S43" i="2"/>
  <c r="S158" i="2" s="1"/>
  <c r="A43" i="2"/>
  <c r="M39" i="2"/>
  <c r="M38" i="2"/>
  <c r="M37" i="2"/>
  <c r="B37" i="2"/>
  <c r="S36" i="2"/>
  <c r="S154" i="2" s="1"/>
  <c r="R36" i="2"/>
  <c r="R154" i="2" s="1"/>
  <c r="A36" i="2"/>
  <c r="S18" i="2"/>
  <c r="S150" i="2" s="1"/>
  <c r="R18" i="2"/>
  <c r="R150" i="2" s="1"/>
  <c r="S5" i="2"/>
  <c r="S146" i="2" s="1"/>
  <c r="R5" i="2"/>
  <c r="R146" i="2" s="1"/>
  <c r="M4" i="2"/>
  <c r="L4" i="2"/>
  <c r="K4" i="2"/>
  <c r="I4" i="2"/>
  <c r="H4" i="2"/>
  <c r="G4" i="2"/>
  <c r="V4" i="2" s="1"/>
  <c r="V145" i="2" s="1"/>
  <c r="F4" i="2"/>
  <c r="U4" i="2" s="1"/>
  <c r="U145" i="2" s="1"/>
  <c r="E4" i="2"/>
  <c r="T4" i="2" s="1"/>
  <c r="T145" i="2" s="1"/>
  <c r="B4" i="2"/>
  <c r="R4" i="2" s="1"/>
  <c r="R145" i="2" s="1"/>
  <c r="M3" i="2"/>
  <c r="K3" i="2"/>
  <c r="A2" i="2"/>
  <c r="M374" i="1"/>
  <c r="L374" i="1"/>
  <c r="K374" i="1"/>
  <c r="I374" i="1"/>
  <c r="H374" i="1"/>
  <c r="G374" i="1"/>
  <c r="F374" i="1"/>
  <c r="E374" i="1"/>
  <c r="M370" i="1"/>
  <c r="L370" i="1"/>
  <c r="K370" i="1"/>
  <c r="I370" i="1"/>
  <c r="H370" i="1"/>
  <c r="G370" i="1"/>
  <c r="F370" i="1"/>
  <c r="E370" i="1"/>
  <c r="M366" i="1"/>
  <c r="L366" i="1"/>
  <c r="K366" i="1"/>
  <c r="I366" i="1"/>
  <c r="H366" i="1"/>
  <c r="G366" i="1"/>
  <c r="F366" i="1"/>
  <c r="E366" i="1"/>
  <c r="N356" i="1"/>
  <c r="N355" i="1"/>
  <c r="N354" i="1"/>
  <c r="M353" i="1"/>
  <c r="L353" i="1"/>
  <c r="K353" i="1"/>
  <c r="I353" i="1"/>
  <c r="H353" i="1"/>
  <c r="G353" i="1"/>
  <c r="F353" i="1"/>
  <c r="E353" i="1"/>
  <c r="N352" i="1"/>
  <c r="N351" i="1"/>
  <c r="N350" i="1"/>
  <c r="M349" i="1"/>
  <c r="K349" i="1"/>
  <c r="I349" i="1"/>
  <c r="H349" i="1"/>
  <c r="G349" i="1"/>
  <c r="F349" i="1"/>
  <c r="E349" i="1"/>
  <c r="N348" i="1"/>
  <c r="N347" i="1"/>
  <c r="N346" i="1"/>
  <c r="M345" i="1"/>
  <c r="M341" i="1" s="1"/>
  <c r="K345" i="1"/>
  <c r="I345" i="1"/>
  <c r="I341" i="1" s="1"/>
  <c r="H345" i="1"/>
  <c r="H341" i="1" s="1"/>
  <c r="G345" i="1"/>
  <c r="G341" i="1" s="1"/>
  <c r="F345" i="1"/>
  <c r="F341" i="1" s="1"/>
  <c r="E345" i="1"/>
  <c r="N343" i="1"/>
  <c r="N342" i="1"/>
  <c r="E341" i="1"/>
  <c r="N340" i="1"/>
  <c r="N339" i="1"/>
  <c r="N338" i="1"/>
  <c r="M337" i="1"/>
  <c r="L337" i="1"/>
  <c r="K337" i="1"/>
  <c r="I337" i="1"/>
  <c r="H337" i="1"/>
  <c r="G337" i="1"/>
  <c r="F337" i="1"/>
  <c r="E337" i="1"/>
  <c r="N336" i="1"/>
  <c r="N335" i="1"/>
  <c r="N334" i="1"/>
  <c r="M333" i="1"/>
  <c r="L333" i="1"/>
  <c r="K333" i="1"/>
  <c r="I333" i="1"/>
  <c r="H333" i="1"/>
  <c r="G333" i="1"/>
  <c r="F333" i="1"/>
  <c r="E333" i="1"/>
  <c r="N322" i="1"/>
  <c r="N321" i="1"/>
  <c r="N320" i="1"/>
  <c r="M319" i="1"/>
  <c r="L319" i="1"/>
  <c r="K319" i="1"/>
  <c r="I319" i="1"/>
  <c r="H319" i="1"/>
  <c r="G319" i="1"/>
  <c r="F319" i="1"/>
  <c r="E319" i="1"/>
  <c r="N316" i="1"/>
  <c r="N315" i="1"/>
  <c r="N314" i="1"/>
  <c r="M313" i="1"/>
  <c r="L313" i="1"/>
  <c r="K313" i="1"/>
  <c r="I313" i="1"/>
  <c r="H313" i="1"/>
  <c r="G313" i="1"/>
  <c r="F313" i="1"/>
  <c r="E313" i="1"/>
  <c r="N306" i="1"/>
  <c r="N305" i="1"/>
  <c r="N304" i="1"/>
  <c r="M303" i="1"/>
  <c r="L303" i="1"/>
  <c r="K303" i="1"/>
  <c r="I303" i="1"/>
  <c r="H303" i="1"/>
  <c r="G303" i="1"/>
  <c r="F303" i="1"/>
  <c r="E303" i="1"/>
  <c r="N302" i="1"/>
  <c r="N301" i="1"/>
  <c r="N300" i="1"/>
  <c r="M299" i="1"/>
  <c r="L299" i="1"/>
  <c r="K299" i="1"/>
  <c r="I299" i="1"/>
  <c r="H299" i="1"/>
  <c r="G299" i="1"/>
  <c r="N289" i="1"/>
  <c r="N288" i="1"/>
  <c r="N287" i="1"/>
  <c r="M286" i="1"/>
  <c r="L286" i="1"/>
  <c r="K286" i="1"/>
  <c r="I286" i="1"/>
  <c r="H286" i="1"/>
  <c r="G286" i="1"/>
  <c r="F286" i="1"/>
  <c r="E286" i="1"/>
  <c r="M284" i="1"/>
  <c r="M137" i="2" s="1"/>
  <c r="L284" i="1"/>
  <c r="L137" i="2" s="1"/>
  <c r="K284" i="1"/>
  <c r="K137" i="2" s="1"/>
  <c r="I137" i="2"/>
  <c r="H137" i="2"/>
  <c r="G137" i="2"/>
  <c r="F137" i="2"/>
  <c r="E137" i="2"/>
  <c r="M283" i="1"/>
  <c r="M136" i="2" s="1"/>
  <c r="L283" i="1"/>
  <c r="L136" i="2" s="1"/>
  <c r="K283" i="1"/>
  <c r="K136" i="2" s="1"/>
  <c r="I136" i="2"/>
  <c r="H136" i="2"/>
  <c r="G136" i="2"/>
  <c r="F136" i="2"/>
  <c r="E136" i="2"/>
  <c r="M282" i="1"/>
  <c r="M135" i="2" s="1"/>
  <c r="L282" i="1"/>
  <c r="K282" i="1"/>
  <c r="K135" i="2" s="1"/>
  <c r="K138" i="2" s="1"/>
  <c r="I135" i="2"/>
  <c r="H135" i="2"/>
  <c r="G135" i="2"/>
  <c r="F135" i="2"/>
  <c r="N274" i="1"/>
  <c r="N127" i="2" s="1"/>
  <c r="N273" i="1"/>
  <c r="N126" i="2" s="1"/>
  <c r="N272" i="1"/>
  <c r="N125" i="2" s="1"/>
  <c r="B272" i="1"/>
  <c r="M271" i="1"/>
  <c r="M124" i="2" s="1"/>
  <c r="L271" i="1"/>
  <c r="L124" i="2" s="1"/>
  <c r="K271" i="1"/>
  <c r="K124" i="2" s="1"/>
  <c r="I271" i="1"/>
  <c r="I124" i="2" s="1"/>
  <c r="H271" i="1"/>
  <c r="H124" i="2" s="1"/>
  <c r="G271" i="1"/>
  <c r="G124" i="2" s="1"/>
  <c r="F271" i="1"/>
  <c r="F124" i="2" s="1"/>
  <c r="U124" i="2" s="1"/>
  <c r="U198" i="2" s="1"/>
  <c r="E271" i="1"/>
  <c r="E124" i="2" s="1"/>
  <c r="T124" i="2" s="1"/>
  <c r="T198" i="2" s="1"/>
  <c r="A271" i="1"/>
  <c r="N270" i="1"/>
  <c r="N269" i="1"/>
  <c r="N268" i="1"/>
  <c r="M267" i="1"/>
  <c r="L267" i="1"/>
  <c r="K267" i="1"/>
  <c r="I267" i="1"/>
  <c r="H267" i="1"/>
  <c r="G267" i="1"/>
  <c r="F267" i="1"/>
  <c r="E267" i="1"/>
  <c r="L263" i="1"/>
  <c r="L120" i="2" s="1"/>
  <c r="K263" i="1"/>
  <c r="K120" i="2" s="1"/>
  <c r="I263" i="1"/>
  <c r="I120" i="2" s="1"/>
  <c r="H263" i="1"/>
  <c r="H120" i="2" s="1"/>
  <c r="G120" i="2"/>
  <c r="F263" i="1"/>
  <c r="F120" i="2" s="1"/>
  <c r="E263" i="1"/>
  <c r="E120" i="2" s="1"/>
  <c r="L262" i="1"/>
  <c r="L119" i="2" s="1"/>
  <c r="K262" i="1"/>
  <c r="K119" i="2" s="1"/>
  <c r="I262" i="1"/>
  <c r="I119" i="2" s="1"/>
  <c r="H262" i="1"/>
  <c r="H119" i="2" s="1"/>
  <c r="G262" i="1"/>
  <c r="G119" i="2" s="1"/>
  <c r="F262" i="1"/>
  <c r="F119" i="2" s="1"/>
  <c r="E262" i="1"/>
  <c r="E119" i="2" s="1"/>
  <c r="L261" i="1"/>
  <c r="L118" i="2" s="1"/>
  <c r="K261" i="1"/>
  <c r="K118" i="2" s="1"/>
  <c r="I261" i="1"/>
  <c r="I118" i="2" s="1"/>
  <c r="H261" i="1"/>
  <c r="H118" i="2" s="1"/>
  <c r="G261" i="1"/>
  <c r="G118" i="2" s="1"/>
  <c r="F261" i="1"/>
  <c r="F118" i="2" s="1"/>
  <c r="E261" i="1"/>
  <c r="E118" i="2" s="1"/>
  <c r="B261" i="1"/>
  <c r="M260" i="1"/>
  <c r="M117" i="2" s="1"/>
  <c r="A260" i="1"/>
  <c r="N259" i="1"/>
  <c r="N258" i="1"/>
  <c r="N257" i="1"/>
  <c r="M256" i="1"/>
  <c r="L256" i="1"/>
  <c r="K256" i="1"/>
  <c r="I256" i="1"/>
  <c r="H256" i="1"/>
  <c r="G256" i="1"/>
  <c r="F256" i="1"/>
  <c r="E256" i="1"/>
  <c r="N253" i="1"/>
  <c r="N252" i="1"/>
  <c r="N251" i="1"/>
  <c r="M250" i="1"/>
  <c r="L250" i="1"/>
  <c r="K250" i="1"/>
  <c r="I250" i="1"/>
  <c r="H250" i="1"/>
  <c r="G250" i="1"/>
  <c r="F250" i="1"/>
  <c r="E250" i="1"/>
  <c r="L246" i="1"/>
  <c r="L113" i="2" s="1"/>
  <c r="K246" i="1"/>
  <c r="K113" i="2" s="1"/>
  <c r="I246" i="1"/>
  <c r="I113" i="2" s="1"/>
  <c r="H246" i="1"/>
  <c r="H113" i="2" s="1"/>
  <c r="G113" i="2"/>
  <c r="F113" i="2"/>
  <c r="E246" i="1"/>
  <c r="L245" i="1"/>
  <c r="L112" i="2" s="1"/>
  <c r="K245" i="1"/>
  <c r="K112" i="2" s="1"/>
  <c r="I245" i="1"/>
  <c r="I112" i="2" s="1"/>
  <c r="H245" i="1"/>
  <c r="H112" i="2" s="1"/>
  <c r="G245" i="1"/>
  <c r="G112" i="2" s="1"/>
  <c r="F245" i="1"/>
  <c r="F112" i="2" s="1"/>
  <c r="E245" i="1"/>
  <c r="L244" i="1"/>
  <c r="L111" i="2" s="1"/>
  <c r="K244" i="1"/>
  <c r="K111" i="2" s="1"/>
  <c r="I244" i="1"/>
  <c r="I111" i="2" s="1"/>
  <c r="H244" i="1"/>
  <c r="H111" i="2" s="1"/>
  <c r="G244" i="1"/>
  <c r="G111" i="2" s="1"/>
  <c r="F244" i="1"/>
  <c r="F111" i="2" s="1"/>
  <c r="E244" i="1"/>
  <c r="B244" i="1"/>
  <c r="M243" i="1"/>
  <c r="M110" i="2" s="1"/>
  <c r="A243" i="1"/>
  <c r="N242" i="1"/>
  <c r="N241" i="1"/>
  <c r="N240" i="1"/>
  <c r="M239" i="1"/>
  <c r="L239" i="1"/>
  <c r="K239" i="1"/>
  <c r="I239" i="1"/>
  <c r="H239" i="1"/>
  <c r="G239" i="1"/>
  <c r="F239" i="1"/>
  <c r="E239" i="1"/>
  <c r="N237" i="1"/>
  <c r="N236" i="1"/>
  <c r="N235" i="1"/>
  <c r="M234" i="1"/>
  <c r="L234" i="1"/>
  <c r="K234" i="1"/>
  <c r="I234" i="1"/>
  <c r="H234" i="1"/>
  <c r="G234" i="1"/>
  <c r="F234" i="1"/>
  <c r="E234" i="1"/>
  <c r="N232" i="1"/>
  <c r="N231" i="1"/>
  <c r="N230" i="1"/>
  <c r="M229" i="1"/>
  <c r="L229" i="1"/>
  <c r="K229" i="1"/>
  <c r="I229" i="1"/>
  <c r="H229" i="1"/>
  <c r="G229" i="1"/>
  <c r="F229" i="1"/>
  <c r="E229" i="1"/>
  <c r="N228" i="1"/>
  <c r="N227" i="1"/>
  <c r="N226" i="1"/>
  <c r="M225" i="1"/>
  <c r="L225" i="1"/>
  <c r="K225" i="1"/>
  <c r="I225" i="1"/>
  <c r="H225" i="1"/>
  <c r="G225" i="1"/>
  <c r="F225" i="1"/>
  <c r="E225" i="1"/>
  <c r="N221" i="1"/>
  <c r="N106" i="2" s="1"/>
  <c r="N220" i="1"/>
  <c r="N105" i="2" s="1"/>
  <c r="N219" i="1"/>
  <c r="N104" i="2" s="1"/>
  <c r="B219" i="1"/>
  <c r="M218" i="1"/>
  <c r="M103" i="2" s="1"/>
  <c r="L218" i="1"/>
  <c r="L103" i="2" s="1"/>
  <c r="K218" i="1"/>
  <c r="K103" i="2" s="1"/>
  <c r="I218" i="1"/>
  <c r="I103" i="2" s="1"/>
  <c r="H218" i="1"/>
  <c r="H103" i="2" s="1"/>
  <c r="G218" i="1"/>
  <c r="G103" i="2" s="1"/>
  <c r="F218" i="1"/>
  <c r="F103" i="2" s="1"/>
  <c r="E218" i="1"/>
  <c r="E103" i="2" s="1"/>
  <c r="T103" i="2" s="1"/>
  <c r="T186" i="2" s="1"/>
  <c r="A218" i="1"/>
  <c r="N217" i="1"/>
  <c r="N216" i="1"/>
  <c r="N215" i="1"/>
  <c r="M214" i="1"/>
  <c r="L214" i="1"/>
  <c r="K214" i="1"/>
  <c r="I214" i="1"/>
  <c r="H214" i="1"/>
  <c r="G214" i="1"/>
  <c r="F214" i="1"/>
  <c r="E214" i="1"/>
  <c r="N210" i="1"/>
  <c r="N99" i="2" s="1"/>
  <c r="N209" i="1"/>
  <c r="N98" i="2" s="1"/>
  <c r="N208" i="1"/>
  <c r="N97" i="2" s="1"/>
  <c r="B208" i="1"/>
  <c r="M207" i="1"/>
  <c r="M96" i="2" s="1"/>
  <c r="L207" i="1"/>
  <c r="L96" i="2" s="1"/>
  <c r="K207" i="1"/>
  <c r="K96" i="2" s="1"/>
  <c r="I207" i="1"/>
  <c r="I96" i="2" s="1"/>
  <c r="H207" i="1"/>
  <c r="H96" i="2" s="1"/>
  <c r="G207" i="1"/>
  <c r="G96" i="2" s="1"/>
  <c r="F207" i="1"/>
  <c r="F96" i="2" s="1"/>
  <c r="E207" i="1"/>
  <c r="E96" i="2" s="1"/>
  <c r="T96" i="2" s="1"/>
  <c r="T182" i="2" s="1"/>
  <c r="A207" i="1"/>
  <c r="N206" i="1"/>
  <c r="N205" i="1"/>
  <c r="N204" i="1"/>
  <c r="M203" i="1"/>
  <c r="L203" i="1"/>
  <c r="K203" i="1"/>
  <c r="I203" i="1"/>
  <c r="H203" i="1"/>
  <c r="G203" i="1"/>
  <c r="F203" i="1"/>
  <c r="E203" i="1"/>
  <c r="N199" i="1"/>
  <c r="N92" i="2" s="1"/>
  <c r="N198" i="1"/>
  <c r="N91" i="2" s="1"/>
  <c r="N197" i="1"/>
  <c r="N90" i="2" s="1"/>
  <c r="B197" i="1"/>
  <c r="M196" i="1"/>
  <c r="M89" i="2" s="1"/>
  <c r="L196" i="1"/>
  <c r="L89" i="2" s="1"/>
  <c r="K196" i="1"/>
  <c r="K89" i="2" s="1"/>
  <c r="I196" i="1"/>
  <c r="I89" i="2" s="1"/>
  <c r="H196" i="1"/>
  <c r="H89" i="2" s="1"/>
  <c r="G196" i="1"/>
  <c r="G89" i="2" s="1"/>
  <c r="F196" i="1"/>
  <c r="F89" i="2" s="1"/>
  <c r="E196" i="1"/>
  <c r="E89" i="2" s="1"/>
  <c r="T89" i="2" s="1"/>
  <c r="T178" i="2" s="1"/>
  <c r="A196" i="1"/>
  <c r="N195" i="1"/>
  <c r="N194" i="1"/>
  <c r="N193" i="1"/>
  <c r="M192" i="1"/>
  <c r="L192" i="1"/>
  <c r="K192" i="1"/>
  <c r="I192" i="1"/>
  <c r="H192" i="1"/>
  <c r="G192" i="1"/>
  <c r="F192" i="1"/>
  <c r="E192" i="1"/>
  <c r="I188" i="1"/>
  <c r="I85" i="2" s="1"/>
  <c r="H188" i="1"/>
  <c r="H85" i="2" s="1"/>
  <c r="G188" i="1"/>
  <c r="G85" i="2" s="1"/>
  <c r="F188" i="1"/>
  <c r="F85" i="2" s="1"/>
  <c r="E188" i="1"/>
  <c r="E85" i="2" s="1"/>
  <c r="I187" i="1"/>
  <c r="I84" i="2" s="1"/>
  <c r="H187" i="1"/>
  <c r="H84" i="2" s="1"/>
  <c r="G187" i="1"/>
  <c r="G84" i="2" s="1"/>
  <c r="F187" i="1"/>
  <c r="F84" i="2" s="1"/>
  <c r="E187" i="1"/>
  <c r="E84" i="2" s="1"/>
  <c r="I186" i="1"/>
  <c r="I83" i="2" s="1"/>
  <c r="H186" i="1"/>
  <c r="H83" i="2" s="1"/>
  <c r="G186" i="1"/>
  <c r="G83" i="2" s="1"/>
  <c r="F186" i="1"/>
  <c r="F83" i="2" s="1"/>
  <c r="E186" i="1"/>
  <c r="E83" i="2" s="1"/>
  <c r="B186" i="1"/>
  <c r="M185" i="1"/>
  <c r="M82" i="2" s="1"/>
  <c r="L185" i="1"/>
  <c r="L82" i="2" s="1"/>
  <c r="K185" i="1"/>
  <c r="K82" i="2" s="1"/>
  <c r="A185" i="1"/>
  <c r="N184" i="1"/>
  <c r="N183" i="1"/>
  <c r="N182" i="1"/>
  <c r="M181" i="1"/>
  <c r="L181" i="1"/>
  <c r="K181" i="1"/>
  <c r="I181" i="1"/>
  <c r="H181" i="1"/>
  <c r="G181" i="1"/>
  <c r="F181" i="1"/>
  <c r="E181" i="1"/>
  <c r="L177" i="1"/>
  <c r="L78" i="2" s="1"/>
  <c r="I177" i="1"/>
  <c r="I78" i="2" s="1"/>
  <c r="H177" i="1"/>
  <c r="H78" i="2" s="1"/>
  <c r="G177" i="1"/>
  <c r="G78" i="2" s="1"/>
  <c r="F177" i="1"/>
  <c r="F78" i="2" s="1"/>
  <c r="E177" i="1"/>
  <c r="E78" i="2" s="1"/>
  <c r="L176" i="1"/>
  <c r="L77" i="2" s="1"/>
  <c r="I176" i="1"/>
  <c r="H176" i="1"/>
  <c r="H77" i="2" s="1"/>
  <c r="G176" i="1"/>
  <c r="F176" i="1"/>
  <c r="F77" i="2" s="1"/>
  <c r="E176" i="1"/>
  <c r="L175" i="1"/>
  <c r="I175" i="1"/>
  <c r="I76" i="2" s="1"/>
  <c r="H175" i="1"/>
  <c r="H76" i="2" s="1"/>
  <c r="G175" i="1"/>
  <c r="G76" i="2" s="1"/>
  <c r="F175" i="1"/>
  <c r="F76" i="2" s="1"/>
  <c r="E175" i="1"/>
  <c r="E76" i="2" s="1"/>
  <c r="B175" i="1"/>
  <c r="M174" i="1"/>
  <c r="M75" i="2" s="1"/>
  <c r="K174" i="1"/>
  <c r="K75" i="2" s="1"/>
  <c r="A174" i="1"/>
  <c r="N173" i="1"/>
  <c r="N172" i="1"/>
  <c r="N171" i="1"/>
  <c r="M170" i="1"/>
  <c r="L170" i="1"/>
  <c r="K170" i="1"/>
  <c r="I170" i="1"/>
  <c r="H170" i="1"/>
  <c r="G170" i="1"/>
  <c r="F170" i="1"/>
  <c r="E170" i="1"/>
  <c r="L166" i="1"/>
  <c r="L71" i="2" s="1"/>
  <c r="K166" i="1"/>
  <c r="K71" i="2" s="1"/>
  <c r="I166" i="1"/>
  <c r="I71" i="2" s="1"/>
  <c r="H166" i="1"/>
  <c r="H71" i="2" s="1"/>
  <c r="G166" i="1"/>
  <c r="G71" i="2" s="1"/>
  <c r="F71" i="2"/>
  <c r="L165" i="1"/>
  <c r="L70" i="2" s="1"/>
  <c r="K165" i="1"/>
  <c r="K70" i="2" s="1"/>
  <c r="I165" i="1"/>
  <c r="I70" i="2" s="1"/>
  <c r="H165" i="1"/>
  <c r="H70" i="2" s="1"/>
  <c r="G165" i="1"/>
  <c r="G70" i="2" s="1"/>
  <c r="F70" i="2"/>
  <c r="L164" i="1"/>
  <c r="L69" i="2" s="1"/>
  <c r="K164" i="1"/>
  <c r="I164" i="1"/>
  <c r="I69" i="2" s="1"/>
  <c r="H164" i="1"/>
  <c r="H69" i="2" s="1"/>
  <c r="G164" i="1"/>
  <c r="G69" i="2" s="1"/>
  <c r="F69" i="2"/>
  <c r="B164" i="1"/>
  <c r="M163" i="1"/>
  <c r="M68" i="2" s="1"/>
  <c r="A163" i="1"/>
  <c r="N162" i="1"/>
  <c r="N161" i="1"/>
  <c r="N160" i="1"/>
  <c r="M159" i="1"/>
  <c r="L159" i="1"/>
  <c r="K159" i="1"/>
  <c r="I159" i="1"/>
  <c r="H159" i="1"/>
  <c r="G159" i="1"/>
  <c r="F159" i="1"/>
  <c r="E159" i="1"/>
  <c r="N156" i="1"/>
  <c r="N155" i="1"/>
  <c r="N154" i="1"/>
  <c r="M153" i="1"/>
  <c r="L153" i="1"/>
  <c r="K153" i="1"/>
  <c r="I153" i="1"/>
  <c r="H153" i="1"/>
  <c r="G153" i="1"/>
  <c r="F153" i="1"/>
  <c r="E153" i="1"/>
  <c r="L149" i="1"/>
  <c r="L64" i="2" s="1"/>
  <c r="K149" i="1"/>
  <c r="K64" i="2" s="1"/>
  <c r="I149" i="1"/>
  <c r="I64" i="2" s="1"/>
  <c r="H149" i="1"/>
  <c r="H64" i="2" s="1"/>
  <c r="G149" i="1"/>
  <c r="G64" i="2" s="1"/>
  <c r="F149" i="1"/>
  <c r="F64" i="2" s="1"/>
  <c r="E149" i="1"/>
  <c r="E64" i="2" s="1"/>
  <c r="L148" i="1"/>
  <c r="L63" i="2" s="1"/>
  <c r="K148" i="1"/>
  <c r="K63" i="2" s="1"/>
  <c r="I148" i="1"/>
  <c r="I63" i="2" s="1"/>
  <c r="H148" i="1"/>
  <c r="H63" i="2" s="1"/>
  <c r="G148" i="1"/>
  <c r="G63" i="2" s="1"/>
  <c r="F148" i="1"/>
  <c r="F63" i="2" s="1"/>
  <c r="E148" i="1"/>
  <c r="E63" i="2" s="1"/>
  <c r="L147" i="1"/>
  <c r="L62" i="2" s="1"/>
  <c r="K147" i="1"/>
  <c r="K62" i="2" s="1"/>
  <c r="I147" i="1"/>
  <c r="I62" i="2" s="1"/>
  <c r="H147" i="1"/>
  <c r="H62" i="2" s="1"/>
  <c r="G147" i="1"/>
  <c r="G62" i="2" s="1"/>
  <c r="F147" i="1"/>
  <c r="F62" i="2" s="1"/>
  <c r="E147" i="1"/>
  <c r="E62" i="2" s="1"/>
  <c r="B147" i="1"/>
  <c r="M146" i="1"/>
  <c r="M61" i="2" s="1"/>
  <c r="A146" i="1"/>
  <c r="N145" i="1"/>
  <c r="N144" i="1"/>
  <c r="N143" i="1"/>
  <c r="M142" i="1"/>
  <c r="L142" i="1"/>
  <c r="K142" i="1"/>
  <c r="I142" i="1"/>
  <c r="H142" i="1"/>
  <c r="G142" i="1"/>
  <c r="F142" i="1"/>
  <c r="E142" i="1"/>
  <c r="N139" i="1"/>
  <c r="N138" i="1"/>
  <c r="N137" i="1"/>
  <c r="M136" i="1"/>
  <c r="L136" i="1"/>
  <c r="K136" i="1"/>
  <c r="I136" i="1"/>
  <c r="H136" i="1"/>
  <c r="G136" i="1"/>
  <c r="F136" i="1"/>
  <c r="E136" i="1"/>
  <c r="N134" i="1"/>
  <c r="N133" i="1"/>
  <c r="N132" i="1"/>
  <c r="M131" i="1"/>
  <c r="L131" i="1"/>
  <c r="K131" i="1"/>
  <c r="I131" i="1"/>
  <c r="H131" i="1"/>
  <c r="G131" i="1"/>
  <c r="F131" i="1"/>
  <c r="E131" i="1"/>
  <c r="N128" i="1"/>
  <c r="N127" i="1"/>
  <c r="N126" i="1"/>
  <c r="M125" i="1"/>
  <c r="L125" i="1"/>
  <c r="K125" i="1"/>
  <c r="I125" i="1"/>
  <c r="H125" i="1"/>
  <c r="G125" i="1"/>
  <c r="F125" i="1"/>
  <c r="E125" i="1"/>
  <c r="I121" i="1"/>
  <c r="I46" i="2" s="1"/>
  <c r="H121" i="1"/>
  <c r="H46" i="2" s="1"/>
  <c r="G121" i="1"/>
  <c r="G46" i="2" s="1"/>
  <c r="F121" i="1"/>
  <c r="F46" i="2" s="1"/>
  <c r="E121" i="1"/>
  <c r="I120" i="1"/>
  <c r="I45" i="2" s="1"/>
  <c r="H120" i="1"/>
  <c r="H45" i="2" s="1"/>
  <c r="G120" i="1"/>
  <c r="G45" i="2" s="1"/>
  <c r="F120" i="1"/>
  <c r="F45" i="2" s="1"/>
  <c r="E120" i="1"/>
  <c r="I119" i="1"/>
  <c r="I44" i="2" s="1"/>
  <c r="H119" i="1"/>
  <c r="H44" i="2" s="1"/>
  <c r="G119" i="1"/>
  <c r="G44" i="2" s="1"/>
  <c r="F119" i="1"/>
  <c r="F44" i="2" s="1"/>
  <c r="E119" i="1"/>
  <c r="B119" i="1"/>
  <c r="M118" i="1"/>
  <c r="M43" i="2" s="1"/>
  <c r="L118" i="1"/>
  <c r="L43" i="2" s="1"/>
  <c r="K118" i="1"/>
  <c r="K43" i="2" s="1"/>
  <c r="A118" i="1"/>
  <c r="N117" i="1"/>
  <c r="N116" i="1"/>
  <c r="N115" i="1"/>
  <c r="M114" i="1"/>
  <c r="L114" i="1"/>
  <c r="K114" i="1"/>
  <c r="I114" i="1"/>
  <c r="H114" i="1"/>
  <c r="G114" i="1"/>
  <c r="F114" i="1"/>
  <c r="E114" i="1"/>
  <c r="L39" i="2"/>
  <c r="K39" i="2"/>
  <c r="I39" i="2"/>
  <c r="H39" i="2"/>
  <c r="G39" i="2"/>
  <c r="F39" i="2"/>
  <c r="E39" i="2"/>
  <c r="L38" i="2"/>
  <c r="K38" i="2"/>
  <c r="I38" i="2"/>
  <c r="H38" i="2"/>
  <c r="G38" i="2"/>
  <c r="F38" i="2"/>
  <c r="E38" i="2"/>
  <c r="L37" i="2"/>
  <c r="K37" i="2"/>
  <c r="I37" i="2"/>
  <c r="H37" i="2"/>
  <c r="G37" i="2"/>
  <c r="F37" i="2"/>
  <c r="E37" i="2"/>
  <c r="B99" i="1"/>
  <c r="M98" i="1"/>
  <c r="M36" i="2" s="1"/>
  <c r="A98" i="1"/>
  <c r="N97" i="1"/>
  <c r="N96" i="1"/>
  <c r="N67" i="1"/>
  <c r="N66" i="1"/>
  <c r="N65" i="1"/>
  <c r="M64" i="1"/>
  <c r="L64" i="1"/>
  <c r="K64" i="1"/>
  <c r="I64" i="1"/>
  <c r="H64" i="1"/>
  <c r="G64" i="1"/>
  <c r="F64" i="1"/>
  <c r="E64" i="1"/>
  <c r="M62" i="1"/>
  <c r="L62" i="1"/>
  <c r="K62" i="1"/>
  <c r="I62" i="1"/>
  <c r="H62" i="1"/>
  <c r="G62" i="1"/>
  <c r="F62" i="1"/>
  <c r="E62" i="1"/>
  <c r="N61" i="1"/>
  <c r="N60" i="1"/>
  <c r="N59" i="1"/>
  <c r="M58" i="1"/>
  <c r="L58" i="1"/>
  <c r="K58" i="1"/>
  <c r="I58" i="1"/>
  <c r="H58" i="1"/>
  <c r="G58" i="1"/>
  <c r="F58" i="1"/>
  <c r="E58" i="1"/>
  <c r="N56" i="1"/>
  <c r="N55" i="1"/>
  <c r="N54" i="1"/>
  <c r="M53" i="1"/>
  <c r="L53" i="1"/>
  <c r="K53" i="1"/>
  <c r="I53" i="1"/>
  <c r="H53" i="1"/>
  <c r="G53" i="1"/>
  <c r="F53" i="1"/>
  <c r="E53" i="1"/>
  <c r="N51" i="1"/>
  <c r="N50" i="1"/>
  <c r="N49" i="1"/>
  <c r="M48" i="1"/>
  <c r="L48" i="1"/>
  <c r="K48" i="1"/>
  <c r="I48" i="1"/>
  <c r="H48" i="1"/>
  <c r="G48" i="1"/>
  <c r="F48" i="1"/>
  <c r="E48" i="1"/>
  <c r="N46" i="1"/>
  <c r="N45" i="1"/>
  <c r="N44" i="1"/>
  <c r="M43" i="1"/>
  <c r="L43" i="1"/>
  <c r="K43" i="1"/>
  <c r="I43" i="1"/>
  <c r="H43" i="1"/>
  <c r="G43" i="1"/>
  <c r="F43" i="1"/>
  <c r="E43" i="1"/>
  <c r="N41" i="1"/>
  <c r="N40" i="1"/>
  <c r="N39" i="1"/>
  <c r="M38" i="1"/>
  <c r="L38" i="1"/>
  <c r="K38" i="1"/>
  <c r="I38" i="1"/>
  <c r="H38" i="1"/>
  <c r="G38" i="1"/>
  <c r="F38" i="1"/>
  <c r="E38" i="1"/>
  <c r="N36" i="1"/>
  <c r="N35" i="1"/>
  <c r="N34" i="1"/>
  <c r="M33" i="1"/>
  <c r="L33" i="1"/>
  <c r="K33" i="1"/>
  <c r="I33" i="1"/>
  <c r="H33" i="1"/>
  <c r="G33" i="1"/>
  <c r="F33" i="1"/>
  <c r="E33" i="1"/>
  <c r="N31" i="1"/>
  <c r="N30" i="1"/>
  <c r="N29" i="1"/>
  <c r="M28" i="1"/>
  <c r="L28" i="1"/>
  <c r="K28" i="1"/>
  <c r="I28" i="1"/>
  <c r="H28" i="1"/>
  <c r="G28" i="1"/>
  <c r="F28" i="1"/>
  <c r="E28" i="1"/>
  <c r="N26" i="1"/>
  <c r="N25" i="1"/>
  <c r="N24" i="1"/>
  <c r="M23" i="1"/>
  <c r="L23" i="1"/>
  <c r="K23" i="1"/>
  <c r="I23" i="1"/>
  <c r="H23" i="1"/>
  <c r="G23" i="1"/>
  <c r="F23" i="1"/>
  <c r="E23" i="1"/>
  <c r="N21" i="1"/>
  <c r="N20" i="1"/>
  <c r="N19" i="1"/>
  <c r="M18" i="1"/>
  <c r="L18" i="1"/>
  <c r="K18" i="1"/>
  <c r="I18" i="1"/>
  <c r="H18" i="1"/>
  <c r="G18" i="1"/>
  <c r="F18" i="1"/>
  <c r="E18" i="1"/>
  <c r="M13" i="1"/>
  <c r="M21" i="2" s="1"/>
  <c r="M12" i="1"/>
  <c r="M20" i="2" s="1"/>
  <c r="M11" i="1"/>
  <c r="M19" i="2" s="1"/>
  <c r="I138" i="2" l="1"/>
  <c r="E13" i="1"/>
  <c r="E12" i="1"/>
  <c r="E20" i="2" s="1"/>
  <c r="E7" i="2" s="1"/>
  <c r="M7" i="2"/>
  <c r="L128" i="2"/>
  <c r="L129" i="2" s="1"/>
  <c r="N282" i="1"/>
  <c r="N135" i="2" s="1"/>
  <c r="M93" i="2"/>
  <c r="M94" i="2" s="1"/>
  <c r="M8" i="2"/>
  <c r="E118" i="1"/>
  <c r="E43" i="2" s="1"/>
  <c r="T43" i="2" s="1"/>
  <c r="T158" i="2" s="1"/>
  <c r="F260" i="1"/>
  <c r="F117" i="2" s="1"/>
  <c r="K281" i="1"/>
  <c r="K134" i="2" s="1"/>
  <c r="K139" i="2" s="1"/>
  <c r="H243" i="1"/>
  <c r="H110" i="2" s="1"/>
  <c r="L121" i="2"/>
  <c r="M8" i="1"/>
  <c r="N18" i="1"/>
  <c r="H65" i="2"/>
  <c r="I72" i="2"/>
  <c r="E86" i="2"/>
  <c r="I86" i="2"/>
  <c r="K114" i="2"/>
  <c r="H260" i="1"/>
  <c r="H117" i="2" s="1"/>
  <c r="H121" i="2"/>
  <c r="N337" i="1"/>
  <c r="F129" i="2"/>
  <c r="M10" i="1"/>
  <c r="M18" i="2" s="1"/>
  <c r="N58" i="1"/>
  <c r="K26" i="2"/>
  <c r="L98" i="1"/>
  <c r="L36" i="2" s="1"/>
  <c r="N114" i="1"/>
  <c r="L163" i="1"/>
  <c r="L68" i="2" s="1"/>
  <c r="K163" i="1"/>
  <c r="K68" i="2" s="1"/>
  <c r="N170" i="1"/>
  <c r="G86" i="2"/>
  <c r="E243" i="1"/>
  <c r="E110" i="2" s="1"/>
  <c r="T110" i="2" s="1"/>
  <c r="T190" i="2" s="1"/>
  <c r="I260" i="1"/>
  <c r="I117" i="2" s="1"/>
  <c r="I121" i="2"/>
  <c r="F134" i="2"/>
  <c r="U134" i="2" s="1"/>
  <c r="U202" i="2" s="1"/>
  <c r="N349" i="1"/>
  <c r="K47" i="2"/>
  <c r="K48" i="2" s="1"/>
  <c r="M65" i="2"/>
  <c r="M66" i="2" s="1"/>
  <c r="K93" i="2"/>
  <c r="K94" i="2" s="1"/>
  <c r="I128" i="2"/>
  <c r="I129" i="2" s="1"/>
  <c r="K12" i="1"/>
  <c r="K20" i="2" s="1"/>
  <c r="K7" i="2" s="1"/>
  <c r="M6" i="1"/>
  <c r="E11" i="1"/>
  <c r="E19" i="2" s="1"/>
  <c r="M7" i="1"/>
  <c r="L11" i="1"/>
  <c r="L19" i="2" s="1"/>
  <c r="I13" i="1"/>
  <c r="I21" i="2" s="1"/>
  <c r="I8" i="2" s="1"/>
  <c r="I118" i="1"/>
  <c r="I43" i="2" s="1"/>
  <c r="N125" i="1"/>
  <c r="L65" i="2"/>
  <c r="H185" i="1"/>
  <c r="H82" i="2" s="1"/>
  <c r="N218" i="1"/>
  <c r="N103" i="2" s="1"/>
  <c r="L260" i="1"/>
  <c r="L117" i="2" s="1"/>
  <c r="F121" i="2"/>
  <c r="K121" i="2"/>
  <c r="N267" i="1"/>
  <c r="N271" i="1"/>
  <c r="N124" i="2" s="1"/>
  <c r="N284" i="1"/>
  <c r="N137" i="2" s="1"/>
  <c r="N319" i="1"/>
  <c r="M79" i="2"/>
  <c r="M80" i="2" s="1"/>
  <c r="K86" i="2"/>
  <c r="K87" i="2" s="1"/>
  <c r="H47" i="2"/>
  <c r="L26" i="2"/>
  <c r="K13" i="1"/>
  <c r="N33" i="1"/>
  <c r="N53" i="1"/>
  <c r="H26" i="2"/>
  <c r="I27" i="2"/>
  <c r="F118" i="1"/>
  <c r="F43" i="2" s="1"/>
  <c r="U43" i="2" s="1"/>
  <c r="U158" i="2" s="1"/>
  <c r="I47" i="2"/>
  <c r="N142" i="1"/>
  <c r="I146" i="1"/>
  <c r="I61" i="2" s="1"/>
  <c r="I65" i="2"/>
  <c r="N159" i="1"/>
  <c r="H163" i="1"/>
  <c r="H68" i="2" s="1"/>
  <c r="L72" i="2"/>
  <c r="N181" i="1"/>
  <c r="E185" i="1"/>
  <c r="E82" i="2" s="1"/>
  <c r="T82" i="2" s="1"/>
  <c r="T174" i="2" s="1"/>
  <c r="I185" i="1"/>
  <c r="I82" i="2" s="1"/>
  <c r="H86" i="2"/>
  <c r="N192" i="1"/>
  <c r="N196" i="1"/>
  <c r="N89" i="2" s="1"/>
  <c r="N107" i="2"/>
  <c r="N239" i="1"/>
  <c r="I243" i="1"/>
  <c r="I110" i="2" s="1"/>
  <c r="H114" i="2"/>
  <c r="N128" i="2"/>
  <c r="N283" i="1"/>
  <c r="N136" i="2" s="1"/>
  <c r="G100" i="2"/>
  <c r="G101" i="2" s="1"/>
  <c r="L100" i="2"/>
  <c r="L101" i="2" s="1"/>
  <c r="E107" i="2"/>
  <c r="E108" i="2" s="1"/>
  <c r="I107" i="2"/>
  <c r="I108" i="2" s="1"/>
  <c r="N38" i="1"/>
  <c r="H11" i="1"/>
  <c r="L12" i="1"/>
  <c r="H98" i="1"/>
  <c r="H36" i="2" s="1"/>
  <c r="I11" i="1"/>
  <c r="H12" i="1"/>
  <c r="L13" i="1"/>
  <c r="N28" i="1"/>
  <c r="N48" i="1"/>
  <c r="N64" i="1"/>
  <c r="I98" i="1"/>
  <c r="I36" i="2" s="1"/>
  <c r="K27" i="2"/>
  <c r="G118" i="1"/>
  <c r="G43" i="2" s="1"/>
  <c r="V43" i="2" s="1"/>
  <c r="F47" i="2"/>
  <c r="N120" i="1"/>
  <c r="N45" i="2" s="1"/>
  <c r="N136" i="1"/>
  <c r="L146" i="1"/>
  <c r="L61" i="2" s="1"/>
  <c r="K65" i="2"/>
  <c r="G65" i="2"/>
  <c r="I163" i="1"/>
  <c r="I68" i="2" s="1"/>
  <c r="H72" i="2"/>
  <c r="H79" i="2"/>
  <c r="F185" i="1"/>
  <c r="F82" i="2" s="1"/>
  <c r="N207" i="1"/>
  <c r="N96" i="2" s="1"/>
  <c r="F243" i="1"/>
  <c r="F110" i="2" s="1"/>
  <c r="U110" i="2" s="1"/>
  <c r="U190" i="2" s="1"/>
  <c r="K243" i="1"/>
  <c r="K110" i="2" s="1"/>
  <c r="N256" i="1"/>
  <c r="E260" i="1"/>
  <c r="E117" i="2" s="1"/>
  <c r="T117" i="2" s="1"/>
  <c r="T194" i="2" s="1"/>
  <c r="K260" i="1"/>
  <c r="K117" i="2" s="1"/>
  <c r="E121" i="2"/>
  <c r="M281" i="1"/>
  <c r="M134" i="2" s="1"/>
  <c r="H134" i="2"/>
  <c r="M47" i="2"/>
  <c r="M48" i="2" s="1"/>
  <c r="K69" i="2"/>
  <c r="K72" i="2" s="1"/>
  <c r="M86" i="2"/>
  <c r="M87" i="2" s="1"/>
  <c r="L86" i="2"/>
  <c r="L87" i="2" s="1"/>
  <c r="G93" i="2"/>
  <c r="G94" i="2" s="1"/>
  <c r="L93" i="2"/>
  <c r="L94" i="2" s="1"/>
  <c r="H128" i="2"/>
  <c r="H129" i="2" s="1"/>
  <c r="H27" i="2"/>
  <c r="N100" i="2"/>
  <c r="K11" i="1"/>
  <c r="I12" i="1"/>
  <c r="H13" i="1"/>
  <c r="N23" i="1"/>
  <c r="N43" i="1"/>
  <c r="N62" i="1"/>
  <c r="K98" i="1"/>
  <c r="K36" i="2" s="1"/>
  <c r="I25" i="2"/>
  <c r="L27" i="2"/>
  <c r="H118" i="1"/>
  <c r="H43" i="2" s="1"/>
  <c r="G47" i="2"/>
  <c r="N131" i="1"/>
  <c r="G185" i="1"/>
  <c r="G82" i="2" s="1"/>
  <c r="V82" i="2" s="1"/>
  <c r="V174" i="2" s="1"/>
  <c r="F86" i="2"/>
  <c r="N93" i="2"/>
  <c r="N214" i="1"/>
  <c r="N229" i="1"/>
  <c r="G243" i="1"/>
  <c r="G110" i="2" s="1"/>
  <c r="L243" i="1"/>
  <c r="L110" i="2" s="1"/>
  <c r="N250" i="1"/>
  <c r="N366" i="1"/>
  <c r="N370" i="1"/>
  <c r="N374" i="1"/>
  <c r="M72" i="2"/>
  <c r="M73" i="2" s="1"/>
  <c r="E100" i="2"/>
  <c r="E101" i="2" s="1"/>
  <c r="I100" i="2"/>
  <c r="I101" i="2" s="1"/>
  <c r="G107" i="2"/>
  <c r="G108" i="2" s="1"/>
  <c r="L107" i="2"/>
  <c r="L108" i="2" s="1"/>
  <c r="M114" i="2"/>
  <c r="M115" i="2" s="1"/>
  <c r="M121" i="2"/>
  <c r="M122" i="2" s="1"/>
  <c r="N345" i="1"/>
  <c r="N353" i="1"/>
  <c r="I134" i="2"/>
  <c r="I139" i="2" s="1"/>
  <c r="L47" i="2"/>
  <c r="L48" i="2" s="1"/>
  <c r="K128" i="2"/>
  <c r="K129" i="2" s="1"/>
  <c r="F65" i="2"/>
  <c r="E146" i="1"/>
  <c r="E61" i="2" s="1"/>
  <c r="T61" i="2" s="1"/>
  <c r="T162" i="2" s="1"/>
  <c r="E65" i="2"/>
  <c r="F174" i="1"/>
  <c r="F75" i="2" s="1"/>
  <c r="U75" i="2" s="1"/>
  <c r="U170" i="2" s="1"/>
  <c r="F79" i="2"/>
  <c r="G260" i="1"/>
  <c r="G117" i="2" s="1"/>
  <c r="V117" i="2" s="1"/>
  <c r="G121" i="2"/>
  <c r="E40" i="2"/>
  <c r="E21" i="2"/>
  <c r="E8" i="2" s="1"/>
  <c r="E98" i="1"/>
  <c r="E36" i="2" s="1"/>
  <c r="T36" i="2" s="1"/>
  <c r="T154" i="2" s="1"/>
  <c r="N299" i="1"/>
  <c r="F12" i="1"/>
  <c r="F20" i="2" s="1"/>
  <c r="F7" i="2" s="1"/>
  <c r="F11" i="1"/>
  <c r="F19" i="2" s="1"/>
  <c r="F6" i="2" s="1"/>
  <c r="G11" i="1"/>
  <c r="G6" i="1" s="1"/>
  <c r="F13" i="1"/>
  <c r="F21" i="2" s="1"/>
  <c r="F8" i="2" s="1"/>
  <c r="G146" i="1"/>
  <c r="G61" i="2" s="1"/>
  <c r="V61" i="2" s="1"/>
  <c r="V162" i="2" s="1"/>
  <c r="E163" i="1"/>
  <c r="E68" i="2" s="1"/>
  <c r="T68" i="2" s="1"/>
  <c r="T166" i="2" s="1"/>
  <c r="F26" i="2"/>
  <c r="G12" i="1"/>
  <c r="G20" i="2" s="1"/>
  <c r="G7" i="2" s="1"/>
  <c r="F114" i="2"/>
  <c r="G98" i="1"/>
  <c r="G36" i="2" s="1"/>
  <c r="V36" i="2" s="1"/>
  <c r="V154" i="2" s="1"/>
  <c r="G13" i="1"/>
  <c r="G21" i="2" s="1"/>
  <c r="G8" i="2" s="1"/>
  <c r="F98" i="1"/>
  <c r="F36" i="2" s="1"/>
  <c r="U36" i="2" s="1"/>
  <c r="U154" i="2" s="1"/>
  <c r="F27" i="2"/>
  <c r="F72" i="2"/>
  <c r="F163" i="1"/>
  <c r="F68" i="2" s="1"/>
  <c r="G163" i="1"/>
  <c r="G68" i="2" s="1"/>
  <c r="V68" i="2" s="1"/>
  <c r="G72" i="2"/>
  <c r="G134" i="2"/>
  <c r="G138" i="2"/>
  <c r="F40" i="2"/>
  <c r="F25" i="2"/>
  <c r="K40" i="2"/>
  <c r="H40" i="2"/>
  <c r="H25" i="2"/>
  <c r="N99" i="1"/>
  <c r="N100" i="1"/>
  <c r="N38" i="2" s="1"/>
  <c r="N101" i="1"/>
  <c r="N39" i="2" s="1"/>
  <c r="E44" i="2"/>
  <c r="N119" i="1"/>
  <c r="E46" i="2"/>
  <c r="N121" i="1"/>
  <c r="N46" i="2" s="1"/>
  <c r="N147" i="1"/>
  <c r="N148" i="1"/>
  <c r="N63" i="2" s="1"/>
  <c r="N149" i="1"/>
  <c r="N64" i="2" s="1"/>
  <c r="E69" i="2"/>
  <c r="N164" i="1"/>
  <c r="E71" i="2"/>
  <c r="N166" i="1"/>
  <c r="N71" i="2" s="1"/>
  <c r="L76" i="2"/>
  <c r="L79" i="2" s="1"/>
  <c r="L174" i="1"/>
  <c r="L75" i="2" s="1"/>
  <c r="X89" i="2"/>
  <c r="X178" i="2" s="1"/>
  <c r="V89" i="2"/>
  <c r="W96" i="2"/>
  <c r="W182" i="2" s="1"/>
  <c r="U96" i="2"/>
  <c r="U182" i="2" s="1"/>
  <c r="V103" i="2"/>
  <c r="X103" i="2"/>
  <c r="X186" i="2" s="1"/>
  <c r="E111" i="2"/>
  <c r="N244" i="1"/>
  <c r="G114" i="2"/>
  <c r="I114" i="2"/>
  <c r="L114" i="2"/>
  <c r="E113" i="2"/>
  <c r="N246" i="1"/>
  <c r="N113" i="2" s="1"/>
  <c r="N261" i="1"/>
  <c r="N262" i="1"/>
  <c r="N119" i="2" s="1"/>
  <c r="N263" i="1"/>
  <c r="N120" i="2" s="1"/>
  <c r="E135" i="2"/>
  <c r="E138" i="2" s="1"/>
  <c r="E281" i="1"/>
  <c r="E134" i="2" s="1"/>
  <c r="T134" i="2" s="1"/>
  <c r="T202" i="2" s="1"/>
  <c r="L135" i="2"/>
  <c r="L138" i="2" s="1"/>
  <c r="L281" i="1"/>
  <c r="L134" i="2" s="1"/>
  <c r="N286" i="1"/>
  <c r="N303" i="1"/>
  <c r="N313" i="1"/>
  <c r="N333" i="1"/>
  <c r="N341" i="1"/>
  <c r="I40" i="2"/>
  <c r="E45" i="2"/>
  <c r="I94" i="2"/>
  <c r="M22" i="2"/>
  <c r="M6" i="2"/>
  <c r="G40" i="2"/>
  <c r="G25" i="2"/>
  <c r="L40" i="2"/>
  <c r="G27" i="2"/>
  <c r="F146" i="1"/>
  <c r="F61" i="2" s="1"/>
  <c r="H146" i="1"/>
  <c r="H61" i="2" s="1"/>
  <c r="K146" i="1"/>
  <c r="K61" i="2" s="1"/>
  <c r="N153" i="1"/>
  <c r="N165" i="1"/>
  <c r="N70" i="2" s="1"/>
  <c r="E70" i="2"/>
  <c r="H174" i="1"/>
  <c r="H75" i="2" s="1"/>
  <c r="E77" i="2"/>
  <c r="E79" i="2" s="1"/>
  <c r="E174" i="1"/>
  <c r="E75" i="2" s="1"/>
  <c r="T75" i="2" s="1"/>
  <c r="T170" i="2" s="1"/>
  <c r="G174" i="1"/>
  <c r="G75" i="2" s="1"/>
  <c r="G77" i="2"/>
  <c r="G26" i="2" s="1"/>
  <c r="I77" i="2"/>
  <c r="I79" i="2" s="1"/>
  <c r="I174" i="1"/>
  <c r="I75" i="2" s="1"/>
  <c r="N176" i="1"/>
  <c r="N77" i="2" s="1"/>
  <c r="N186" i="1"/>
  <c r="N187" i="1"/>
  <c r="N84" i="2" s="1"/>
  <c r="N188" i="1"/>
  <c r="N85" i="2" s="1"/>
  <c r="W89" i="2"/>
  <c r="W178" i="2" s="1"/>
  <c r="U89" i="2"/>
  <c r="U178" i="2" s="1"/>
  <c r="N203" i="1"/>
  <c r="V96" i="2"/>
  <c r="X96" i="2"/>
  <c r="X182" i="2" s="1"/>
  <c r="W103" i="2"/>
  <c r="W186" i="2" s="1"/>
  <c r="U103" i="2"/>
  <c r="U186" i="2" s="1"/>
  <c r="N225" i="1"/>
  <c r="N234" i="1"/>
  <c r="E112" i="2"/>
  <c r="N245" i="1"/>
  <c r="N112" i="2" s="1"/>
  <c r="X124" i="2"/>
  <c r="X198" i="2" s="1"/>
  <c r="V124" i="2"/>
  <c r="F94" i="2"/>
  <c r="H94" i="2"/>
  <c r="N175" i="1"/>
  <c r="N177" i="1"/>
  <c r="N78" i="2" s="1"/>
  <c r="W124" i="2"/>
  <c r="W198" i="2" s="1"/>
  <c r="F138" i="2"/>
  <c r="H138" i="2"/>
  <c r="M138" i="2"/>
  <c r="M40" i="2"/>
  <c r="M41" i="2" s="1"/>
  <c r="M25" i="2"/>
  <c r="M27" i="2"/>
  <c r="M32" i="2" s="1"/>
  <c r="K79" i="2"/>
  <c r="K80" i="2" s="1"/>
  <c r="E94" i="2"/>
  <c r="E129" i="2"/>
  <c r="G129" i="2"/>
  <c r="M128" i="2"/>
  <c r="M129" i="2" s="1"/>
  <c r="M26" i="2"/>
  <c r="M31" i="2" s="1"/>
  <c r="F100" i="2"/>
  <c r="F101" i="2" s="1"/>
  <c r="H100" i="2"/>
  <c r="H101" i="2" s="1"/>
  <c r="K100" i="2"/>
  <c r="K101" i="2" s="1"/>
  <c r="M100" i="2"/>
  <c r="M101" i="2" s="1"/>
  <c r="F107" i="2"/>
  <c r="F108" i="2" s="1"/>
  <c r="H107" i="2"/>
  <c r="H108" i="2" s="1"/>
  <c r="K107" i="2"/>
  <c r="K108" i="2" s="1"/>
  <c r="M107" i="2"/>
  <c r="M108" i="2" s="1"/>
  <c r="H21" i="2" l="1"/>
  <c r="H8" i="2" s="1"/>
  <c r="H8" i="1"/>
  <c r="H115" i="2"/>
  <c r="M13" i="2"/>
  <c r="L73" i="2"/>
  <c r="K73" i="2"/>
  <c r="K115" i="2"/>
  <c r="N94" i="2"/>
  <c r="P94" i="2" s="1"/>
  <c r="L66" i="2"/>
  <c r="H48" i="2"/>
  <c r="L6" i="1"/>
  <c r="I122" i="2"/>
  <c r="L115" i="2"/>
  <c r="I87" i="2"/>
  <c r="K122" i="2"/>
  <c r="L122" i="2"/>
  <c r="F48" i="2"/>
  <c r="K31" i="2"/>
  <c r="X110" i="2"/>
  <c r="X190" i="2" s="1"/>
  <c r="H66" i="2"/>
  <c r="N281" i="1"/>
  <c r="N134" i="2" s="1"/>
  <c r="F87" i="2"/>
  <c r="K7" i="1"/>
  <c r="K13" i="2" s="1"/>
  <c r="H87" i="2"/>
  <c r="M14" i="2"/>
  <c r="W117" i="2"/>
  <c r="W194" i="2" s="1"/>
  <c r="V110" i="2"/>
  <c r="V190" i="2" s="1"/>
  <c r="N129" i="2"/>
  <c r="P129" i="2" s="1"/>
  <c r="X82" i="2"/>
  <c r="X174" i="2" s="1"/>
  <c r="U82" i="2"/>
  <c r="U174" i="2" s="1"/>
  <c r="M139" i="2"/>
  <c r="M23" i="2"/>
  <c r="F122" i="2"/>
  <c r="M5" i="1"/>
  <c r="H122" i="2"/>
  <c r="U117" i="2"/>
  <c r="U194" i="2" s="1"/>
  <c r="X134" i="2"/>
  <c r="X202" i="2" s="1"/>
  <c r="E6" i="1"/>
  <c r="N108" i="2"/>
  <c r="P108" i="2" s="1"/>
  <c r="I41" i="2"/>
  <c r="F139" i="2"/>
  <c r="X117" i="2"/>
  <c r="X194" i="2" s="1"/>
  <c r="W43" i="2"/>
  <c r="W158" i="2" s="1"/>
  <c r="P93" i="2"/>
  <c r="H80" i="2"/>
  <c r="F115" i="2"/>
  <c r="N101" i="2"/>
  <c r="P101" i="2" s="1"/>
  <c r="I73" i="2"/>
  <c r="I48" i="2"/>
  <c r="W110" i="2"/>
  <c r="W190" i="2" s="1"/>
  <c r="K66" i="2"/>
  <c r="G115" i="2"/>
  <c r="E87" i="2"/>
  <c r="W82" i="2"/>
  <c r="W174" i="2" s="1"/>
  <c r="I10" i="1"/>
  <c r="I18" i="2" s="1"/>
  <c r="E27" i="2"/>
  <c r="E32" i="2" s="1"/>
  <c r="E122" i="2"/>
  <c r="L41" i="2"/>
  <c r="H41" i="2"/>
  <c r="G48" i="2"/>
  <c r="I66" i="2"/>
  <c r="E25" i="2"/>
  <c r="E30" i="2" s="1"/>
  <c r="I32" i="2"/>
  <c r="Y82" i="2"/>
  <c r="Y174" i="2" s="1"/>
  <c r="I8" i="1"/>
  <c r="I14" i="2" s="1"/>
  <c r="H73" i="2"/>
  <c r="L25" i="2"/>
  <c r="L30" i="2" s="1"/>
  <c r="K25" i="2"/>
  <c r="K19" i="2"/>
  <c r="K10" i="1"/>
  <c r="K18" i="2" s="1"/>
  <c r="K6" i="1"/>
  <c r="I19" i="2"/>
  <c r="I6" i="1"/>
  <c r="N138" i="2"/>
  <c r="I115" i="2"/>
  <c r="K41" i="2"/>
  <c r="F80" i="2"/>
  <c r="L21" i="2"/>
  <c r="L8" i="1"/>
  <c r="L20" i="2"/>
  <c r="L7" i="2" s="1"/>
  <c r="L7" i="1"/>
  <c r="L10" i="1"/>
  <c r="L18" i="2" s="1"/>
  <c r="G87" i="2"/>
  <c r="H19" i="2"/>
  <c r="H30" i="2" s="1"/>
  <c r="H6" i="1"/>
  <c r="H10" i="1"/>
  <c r="H18" i="2" s="1"/>
  <c r="H139" i="2"/>
  <c r="E66" i="2"/>
  <c r="N11" i="1"/>
  <c r="N19" i="2" s="1"/>
  <c r="Y61" i="2"/>
  <c r="Y162" i="2" s="1"/>
  <c r="G122" i="2"/>
  <c r="I20" i="2"/>
  <c r="I7" i="2" s="1"/>
  <c r="I7" i="1"/>
  <c r="X43" i="2"/>
  <c r="X158" i="2" s="1"/>
  <c r="H20" i="2"/>
  <c r="H7" i="2" s="1"/>
  <c r="H7" i="1"/>
  <c r="K21" i="2"/>
  <c r="K8" i="2" s="1"/>
  <c r="K8" i="1"/>
  <c r="N12" i="1"/>
  <c r="N7" i="1" s="1"/>
  <c r="W68" i="2"/>
  <c r="W166" i="2" s="1"/>
  <c r="G19" i="2"/>
  <c r="G30" i="2" s="1"/>
  <c r="E10" i="1"/>
  <c r="E18" i="2" s="1"/>
  <c r="T18" i="2" s="1"/>
  <c r="T150" i="2" s="1"/>
  <c r="F6" i="1"/>
  <c r="F12" i="2" s="1"/>
  <c r="G66" i="2"/>
  <c r="F7" i="1"/>
  <c r="F13" i="2" s="1"/>
  <c r="E7" i="1"/>
  <c r="E13" i="2" s="1"/>
  <c r="E41" i="2"/>
  <c r="N13" i="1"/>
  <c r="N8" i="1" s="1"/>
  <c r="E8" i="1"/>
  <c r="E14" i="2" s="1"/>
  <c r="G31" i="2"/>
  <c r="Y36" i="2"/>
  <c r="Y154" i="2" s="1"/>
  <c r="F22" i="2"/>
  <c r="F31" i="2"/>
  <c r="F8" i="1"/>
  <c r="F14" i="2" s="1"/>
  <c r="F32" i="2"/>
  <c r="F41" i="2"/>
  <c r="G41" i="2"/>
  <c r="X36" i="2"/>
  <c r="X154" i="2" s="1"/>
  <c r="W36" i="2"/>
  <c r="W154" i="2" s="1"/>
  <c r="F10" i="1"/>
  <c r="F18" i="2" s="1"/>
  <c r="U18" i="2" s="1"/>
  <c r="U150" i="2" s="1"/>
  <c r="E22" i="2"/>
  <c r="E26" i="2"/>
  <c r="E31" i="2" s="1"/>
  <c r="F73" i="2"/>
  <c r="G7" i="1"/>
  <c r="G13" i="2" s="1"/>
  <c r="G73" i="2"/>
  <c r="G10" i="1"/>
  <c r="G18" i="2" s="1"/>
  <c r="V18" i="2" s="1"/>
  <c r="V150" i="2" s="1"/>
  <c r="G32" i="2"/>
  <c r="G8" i="1"/>
  <c r="G14" i="2" s="1"/>
  <c r="U68" i="2"/>
  <c r="U166" i="2" s="1"/>
  <c r="X68" i="2"/>
  <c r="X166" i="2" s="1"/>
  <c r="V134" i="2"/>
  <c r="V202" i="2" s="1"/>
  <c r="G139" i="2"/>
  <c r="P128" i="2"/>
  <c r="P100" i="2"/>
  <c r="G79" i="2"/>
  <c r="G80" i="2" s="1"/>
  <c r="W61" i="2"/>
  <c r="W162" i="2" s="1"/>
  <c r="U61" i="2"/>
  <c r="U162" i="2" s="1"/>
  <c r="G24" i="2"/>
  <c r="V158" i="2"/>
  <c r="Y43" i="2"/>
  <c r="Y158" i="2" s="1"/>
  <c r="L6" i="2"/>
  <c r="N118" i="2"/>
  <c r="N121" i="2" s="1"/>
  <c r="N260" i="1"/>
  <c r="N117" i="2" s="1"/>
  <c r="E114" i="2"/>
  <c r="L80" i="2"/>
  <c r="W75" i="2"/>
  <c r="W170" i="2" s="1"/>
  <c r="N69" i="2"/>
  <c r="N72" i="2" s="1"/>
  <c r="N163" i="1"/>
  <c r="N68" i="2" s="1"/>
  <c r="N62" i="2"/>
  <c r="N65" i="2" s="1"/>
  <c r="N146" i="1"/>
  <c r="N61" i="2" s="1"/>
  <c r="X61" i="2"/>
  <c r="X162" i="2" s="1"/>
  <c r="E47" i="2"/>
  <c r="H24" i="2"/>
  <c r="F30" i="2"/>
  <c r="F24" i="2"/>
  <c r="M30" i="2"/>
  <c r="M24" i="2"/>
  <c r="M29" i="2" s="1"/>
  <c r="N76" i="2"/>
  <c r="N79" i="2" s="1"/>
  <c r="N174" i="1"/>
  <c r="N75" i="2" s="1"/>
  <c r="V194" i="2"/>
  <c r="Y117" i="2"/>
  <c r="Y194" i="2" s="1"/>
  <c r="P107" i="2"/>
  <c r="V198" i="2"/>
  <c r="Y124" i="2"/>
  <c r="Y198" i="2" s="1"/>
  <c r="Y96" i="2"/>
  <c r="Y182" i="2" s="1"/>
  <c r="V182" i="2"/>
  <c r="N83" i="2"/>
  <c r="N86" i="2" s="1"/>
  <c r="N185" i="1"/>
  <c r="N82" i="2" s="1"/>
  <c r="I80" i="2"/>
  <c r="X75" i="2"/>
  <c r="X170" i="2" s="1"/>
  <c r="V75" i="2"/>
  <c r="E80" i="2"/>
  <c r="M12" i="2"/>
  <c r="M5" i="2"/>
  <c r="F5" i="2"/>
  <c r="L139" i="2"/>
  <c r="E139" i="2"/>
  <c r="W134" i="2"/>
  <c r="W202" i="2" s="1"/>
  <c r="N111" i="2"/>
  <c r="N114" i="2" s="1"/>
  <c r="N243" i="1"/>
  <c r="N110" i="2" s="1"/>
  <c r="Y103" i="2"/>
  <c r="Y186" i="2" s="1"/>
  <c r="V186" i="2"/>
  <c r="V178" i="2"/>
  <c r="Y89" i="2"/>
  <c r="Y178" i="2" s="1"/>
  <c r="E72" i="2"/>
  <c r="V166" i="2"/>
  <c r="Y68" i="2"/>
  <c r="Y166" i="2" s="1"/>
  <c r="F66" i="2"/>
  <c r="N44" i="2"/>
  <c r="N47" i="2" s="1"/>
  <c r="N118" i="1"/>
  <c r="N43" i="2" s="1"/>
  <c r="N27" i="2"/>
  <c r="N26" i="2"/>
  <c r="N37" i="2"/>
  <c r="N98" i="1"/>
  <c r="N36" i="2" s="1"/>
  <c r="E6" i="2"/>
  <c r="I26" i="2"/>
  <c r="H32" i="2" l="1"/>
  <c r="Y110" i="2"/>
  <c r="Y190" i="2" s="1"/>
  <c r="N6" i="1"/>
  <c r="N5" i="1" s="1"/>
  <c r="N139" i="2"/>
  <c r="P139" i="2" s="1"/>
  <c r="L24" i="2"/>
  <c r="L29" i="2" s="1"/>
  <c r="L5" i="1"/>
  <c r="N21" i="2"/>
  <c r="N8" i="2" s="1"/>
  <c r="N14" i="2" s="1"/>
  <c r="M11" i="2"/>
  <c r="K30" i="2"/>
  <c r="L22" i="2"/>
  <c r="L23" i="2" s="1"/>
  <c r="H29" i="2"/>
  <c r="G6" i="2"/>
  <c r="G12" i="2" s="1"/>
  <c r="K24" i="2"/>
  <c r="K29" i="2" s="1"/>
  <c r="P138" i="2"/>
  <c r="G22" i="2"/>
  <c r="G23" i="2" s="1"/>
  <c r="N10" i="1"/>
  <c r="N18" i="2" s="1"/>
  <c r="H13" i="2"/>
  <c r="L13" i="2"/>
  <c r="H5" i="1"/>
  <c r="I5" i="1"/>
  <c r="N48" i="2"/>
  <c r="N115" i="2"/>
  <c r="N80" i="2"/>
  <c r="P80" i="2" s="1"/>
  <c r="N20" i="2"/>
  <c r="N7" i="2" s="1"/>
  <c r="N13" i="2" s="1"/>
  <c r="I22" i="2"/>
  <c r="I23" i="2" s="1"/>
  <c r="I6" i="2"/>
  <c r="K22" i="2"/>
  <c r="K23" i="2" s="1"/>
  <c r="K6" i="2"/>
  <c r="H31" i="2"/>
  <c r="L31" i="2"/>
  <c r="K14" i="2"/>
  <c r="L8" i="2"/>
  <c r="L14" i="2" s="1"/>
  <c r="L32" i="2"/>
  <c r="K32" i="2"/>
  <c r="H14" i="2"/>
  <c r="I13" i="2"/>
  <c r="H6" i="2"/>
  <c r="H22" i="2"/>
  <c r="H23" i="2" s="1"/>
  <c r="K5" i="1"/>
  <c r="I30" i="2"/>
  <c r="E23" i="2"/>
  <c r="E5" i="1"/>
  <c r="P79" i="2"/>
  <c r="F29" i="2"/>
  <c r="F5" i="1"/>
  <c r="F11" i="2" s="1"/>
  <c r="E24" i="2"/>
  <c r="E29" i="2" s="1"/>
  <c r="W18" i="2"/>
  <c r="W150" i="2" s="1"/>
  <c r="F23" i="2"/>
  <c r="N73" i="2"/>
  <c r="Y134" i="2"/>
  <c r="Y202" i="2" s="1"/>
  <c r="G5" i="1"/>
  <c r="Y18" i="2"/>
  <c r="Y150" i="2" s="1"/>
  <c r="G29" i="2"/>
  <c r="X18" i="2"/>
  <c r="X150" i="2" s="1"/>
  <c r="E12" i="2"/>
  <c r="E5" i="2"/>
  <c r="W5" i="2" s="1"/>
  <c r="W146" i="2" s="1"/>
  <c r="U5" i="2"/>
  <c r="U146" i="2" s="1"/>
  <c r="V170" i="2"/>
  <c r="Y75" i="2"/>
  <c r="Y170" i="2" s="1"/>
  <c r="N87" i="2"/>
  <c r="P87" i="2" s="1"/>
  <c r="P86" i="2"/>
  <c r="P47" i="2"/>
  <c r="E48" i="2"/>
  <c r="E115" i="2"/>
  <c r="P114" i="2"/>
  <c r="N122" i="2"/>
  <c r="P122" i="2" s="1"/>
  <c r="P121" i="2"/>
  <c r="L12" i="2"/>
  <c r="I31" i="2"/>
  <c r="I24" i="2"/>
  <c r="I29" i="2" s="1"/>
  <c r="N40" i="2"/>
  <c r="N25" i="2"/>
  <c r="P72" i="2"/>
  <c r="E73" i="2"/>
  <c r="N6" i="2"/>
  <c r="N66" i="2"/>
  <c r="P66" i="2" s="1"/>
  <c r="P65" i="2"/>
  <c r="P27" i="2"/>
  <c r="P26" i="2"/>
  <c r="P48" i="2" l="1"/>
  <c r="N32" i="2"/>
  <c r="P32" i="2" s="1"/>
  <c r="P115" i="2"/>
  <c r="P13" i="2"/>
  <c r="G5" i="2"/>
  <c r="X5" i="2" s="1"/>
  <c r="X146" i="2" s="1"/>
  <c r="N22" i="2"/>
  <c r="N23" i="2" s="1"/>
  <c r="P23" i="2" s="1"/>
  <c r="L5" i="2"/>
  <c r="L11" i="2" s="1"/>
  <c r="N31" i="2"/>
  <c r="P31" i="2" s="1"/>
  <c r="K5" i="2"/>
  <c r="K11" i="2" s="1"/>
  <c r="K12" i="2"/>
  <c r="H12" i="2"/>
  <c r="H5" i="2"/>
  <c r="H11" i="2" s="1"/>
  <c r="I12" i="2"/>
  <c r="I5" i="2"/>
  <c r="I11" i="2" s="1"/>
  <c r="P14" i="2"/>
  <c r="P73" i="2"/>
  <c r="N41" i="2"/>
  <c r="P41" i="2" s="1"/>
  <c r="P40" i="2"/>
  <c r="N12" i="2"/>
  <c r="N5" i="2"/>
  <c r="N11" i="2" s="1"/>
  <c r="N24" i="2"/>
  <c r="N29" i="2" s="1"/>
  <c r="P29" i="2" s="1"/>
  <c r="N30" i="2"/>
  <c r="P30" i="2" s="1"/>
  <c r="P25" i="2"/>
  <c r="E11" i="2"/>
  <c r="T5" i="2"/>
  <c r="T146" i="2" s="1"/>
  <c r="P22" i="2" l="1"/>
  <c r="G11" i="2"/>
  <c r="P11" i="2" s="1"/>
  <c r="P12" i="2"/>
  <c r="V5" i="2"/>
  <c r="V146" i="2" s="1"/>
  <c r="P24" i="2"/>
  <c r="Y5" i="2" l="1"/>
  <c r="Y146" i="2" s="1"/>
</calcChain>
</file>

<file path=xl/sharedStrings.xml><?xml version="1.0" encoding="utf-8"?>
<sst xmlns="http://schemas.openxmlformats.org/spreadsheetml/2006/main" count="757" uniqueCount="208">
  <si>
    <t>ФОРМАТ И ШРИФТЫ НЕ ИЗМЕНЯТЬ</t>
  </si>
  <si>
    <t>Приложение 1</t>
  </si>
  <si>
    <r>
      <rPr>
        <b/>
        <sz val="22"/>
        <color rgb="FF0070C0"/>
        <rFont val="Times New Roman"/>
        <family val="1"/>
        <charset val="204"/>
      </rPr>
      <t xml:space="preserve">ЕЖЕМЕСЯЧНАЯ 
</t>
    </r>
    <r>
      <rPr>
        <b/>
        <sz val="22"/>
        <rFont val="Times New Roman"/>
        <family val="1"/>
        <charset val="204"/>
      </rPr>
      <t xml:space="preserve">форма предоставления информации </t>
    </r>
  </si>
  <si>
    <t>№
 п.п.</t>
  </si>
  <si>
    <t>Наименование показателя</t>
  </si>
  <si>
    <t>Базовое значение</t>
  </si>
  <si>
    <r>
      <rPr>
        <sz val="15"/>
        <rFont val="Times New Roman"/>
        <family val="1"/>
        <charset val="204"/>
      </rPr>
      <t xml:space="preserve">Значение показателя/ потребность в финансировании, </t>
    </r>
    <r>
      <rPr>
        <b/>
        <sz val="15"/>
        <rFont val="Times New Roman"/>
        <family val="1"/>
        <charset val="204"/>
      </rPr>
      <t>млн рублей</t>
    </r>
  </si>
  <si>
    <t>Примечание.
Сумма контракта, дата заключения контракта, поставщик, дата завершения работ по контракту. Дата внесения изменений в план-график, планируемая дата начала конкурсных процедур, планируемая дата заключения контракта. Для контрактов на подписании - дата завершения конкурсных процедур, сумма контракта, поставщик, планируемая дата заключения контракта, дата завершения работ по контракту. Адрес расположения заверщенного объекта.</t>
  </si>
  <si>
    <r>
      <rPr>
        <b/>
        <sz val="20"/>
        <color rgb="FF2E75B6"/>
        <rFont val="Times New Roman"/>
        <family val="1"/>
        <charset val="204"/>
      </rPr>
      <t xml:space="preserve">ИТОГ </t>
    </r>
    <r>
      <rPr>
        <b/>
        <sz val="12"/>
        <color rgb="FF2E75B6"/>
        <rFont val="Times New Roman"/>
        <family val="1"/>
        <charset val="204"/>
      </rPr>
      <t>ПРОФИНАНСИРОВАННО, млн рублей</t>
    </r>
  </si>
  <si>
    <t>ВСЕГО 2019-2024</t>
  </si>
  <si>
    <t>Арсеньевский городской округ</t>
  </si>
  <si>
    <t>Значение/ года</t>
  </si>
  <si>
    <t>Дата /
вид бюджета</t>
  </si>
  <si>
    <r>
      <rPr>
        <sz val="15"/>
        <rFont val="Times New Roman"/>
        <family val="1"/>
        <charset val="204"/>
      </rPr>
      <t xml:space="preserve">сумма </t>
    </r>
    <r>
      <rPr>
        <b/>
        <sz val="15"/>
        <rFont val="Times New Roman"/>
        <family val="1"/>
        <charset val="204"/>
      </rPr>
      <t>подписанного</t>
    </r>
    <r>
      <rPr>
        <sz val="15"/>
        <rFont val="Times New Roman"/>
        <family val="1"/>
        <charset val="204"/>
      </rPr>
      <t xml:space="preserve"> контракта по мероприятию</t>
    </r>
  </si>
  <si>
    <t>2019 г.</t>
  </si>
  <si>
    <t>2020 г.</t>
  </si>
  <si>
    <t xml:space="preserve">ВСЕГО </t>
  </si>
  <si>
    <t>Всего</t>
  </si>
  <si>
    <t>федер. бюджет</t>
  </si>
  <si>
    <t>краевой бюджет</t>
  </si>
  <si>
    <t>бюджет МО</t>
  </si>
  <si>
    <t xml:space="preserve">Всего 
по мероприятиям 
национальных проектов  </t>
  </si>
  <si>
    <t>I</t>
  </si>
  <si>
    <t>ДЕМОГРАФИЯ</t>
  </si>
  <si>
    <t>Региональный проект 1. Спорт - норма жизни</t>
  </si>
  <si>
    <t>Меропиятия</t>
  </si>
  <si>
    <t>Потребность в финансировании, млн. рублей</t>
  </si>
  <si>
    <t>1.1</t>
  </si>
  <si>
    <t xml:space="preserve">Плоскостное спортивное сооружение. Крытая спортивная площадка(атлетический павильон) для гимнастических упражнений. МБУ "Спортивная школа "Юность"
</t>
  </si>
  <si>
    <t>всего</t>
  </si>
  <si>
    <t>1.2</t>
  </si>
  <si>
    <t xml:space="preserve">Плоскостное спортивное сооружение. Крытая спортивная площадка(атлетический павильон) для гимнастических упражнений. МБУ "Спортивная школа "Восток"
</t>
  </si>
  <si>
    <t>1.3</t>
  </si>
  <si>
    <t xml:space="preserve">Строительство пришкольного стадиона при МОБУ "Средняя общеобразовательная школа № 5"
</t>
  </si>
  <si>
    <t>1.4</t>
  </si>
  <si>
    <t xml:space="preserve">Строительство пришкольного стадиона при МОБУ "Средняя общеобразовательная школа № 10"
</t>
  </si>
  <si>
    <t>1.5</t>
  </si>
  <si>
    <t xml:space="preserve">Реконструкция стадиона "Авангард" г. Арсеньев
</t>
  </si>
  <si>
    <t>1.6</t>
  </si>
  <si>
    <t xml:space="preserve">Капитальный ремонт освещения стадиона "Восток" Арсеньевский ГО
</t>
  </si>
  <si>
    <t>1.7</t>
  </si>
  <si>
    <t xml:space="preserve">Строительство пришкольного стадиона при МОБУ "Гимназия № 7"
</t>
  </si>
  <si>
    <t>1.8</t>
  </si>
  <si>
    <t xml:space="preserve">Проведение госэкспертизы проектно-сметной документации на реконструкцию стадиона «Авангард»
</t>
  </si>
  <si>
    <t>1.9</t>
  </si>
  <si>
    <t xml:space="preserve">Установка оснащения спортивных модулей на территории МАУ СБ «Салют» для проката лыжного оборудования организаций и проведения спортивно-оздоровительной работы с населением
</t>
  </si>
  <si>
    <t>1.10</t>
  </si>
  <si>
    <t xml:space="preserve">Реконструкция объекта "Муниципальное автономное учреждение "Спортивная база "Салют" 
</t>
  </si>
  <si>
    <t>Рассматривается вопрос о передаче объекта в собственность Приморского края</t>
  </si>
  <si>
    <t>Проведение физкультурных, спортивно-массовых мероприятий в рамках национального проекта "Демография"</t>
  </si>
  <si>
    <t>1.11</t>
  </si>
  <si>
    <t xml:space="preserve">Приобретение спортивного оборудования и инвентаря для приведения организаций спортивной подготовки в нормативное состояние 
</t>
  </si>
  <si>
    <t>Региональный проект 2. Укрепление общественного здоровья</t>
  </si>
  <si>
    <t>2.1</t>
  </si>
  <si>
    <t xml:space="preserve">Проведение профилактических мероприятий, пропагандирующих преимущества здорового образа жизни в рамках национального проекта "Демография" 
</t>
  </si>
  <si>
    <t xml:space="preserve">Итого
 по национальному проекту </t>
  </si>
  <si>
    <t>II</t>
  </si>
  <si>
    <t>ЗДРАВООХРАНЕНИЕ</t>
  </si>
  <si>
    <t>Показатели для оценки деятельности глав муниципальных образований Приморского края по достижению задач регионального проекта «Здравоохранение» на 2021 год</t>
  </si>
  <si>
    <t>1</t>
  </si>
  <si>
    <t>2</t>
  </si>
  <si>
    <t>3</t>
  </si>
  <si>
    <t>4</t>
  </si>
  <si>
    <t>Региональный проект 1. Развитие детского здравоохранения</t>
  </si>
  <si>
    <t>III</t>
  </si>
  <si>
    <t>ОБРАЗОВАНИЕ</t>
  </si>
  <si>
    <t>Региональный проект 1. Цифровая образовательная среда</t>
  </si>
  <si>
    <t>Создание центров цифрового образования детей</t>
  </si>
  <si>
    <t>Региональный проект 2. Успех каждого ребенка</t>
  </si>
  <si>
    <t>Создание детского технопарка "КВАНТОРИУМ" (путем реконструкции здания)</t>
  </si>
  <si>
    <t>2.2</t>
  </si>
  <si>
    <t>Создание новых мест в образовательных организациях различных типов для реали-зации дополнительных общеразвивающих программ всех направленностей</t>
  </si>
  <si>
    <t>Региональный проект 3. Учитель будущего</t>
  </si>
  <si>
    <t>3.1</t>
  </si>
  <si>
    <t>Обеспечение мер социальной поддержки педагогическим работникам муниципальных образовательных организаций Приморского края</t>
  </si>
  <si>
    <t>IV</t>
  </si>
  <si>
    <t>ЖИЛЬЕ И ГОРОДСКАЯ СРЕДА</t>
  </si>
  <si>
    <t>Региональный проект 1.Формирование комфортной городской среды</t>
  </si>
  <si>
    <t xml:space="preserve">
Благоустройство общественных территорий</t>
  </si>
  <si>
    <t>Региональный проект 2  Обеспечение устойчивого сокращения непригодного для проживания жилищного фонда в Приморском крае</t>
  </si>
  <si>
    <t>Переселение граждан из аварийного жилищного фонда</t>
  </si>
  <si>
    <t>V</t>
  </si>
  <si>
    <t>ЭКОЛОГИЯ</t>
  </si>
  <si>
    <t>Региональный проект 1. Чистая вода</t>
  </si>
  <si>
    <t>Реконструкция водопроводных очистных сооружений на водохранилище реки Дачная, г. Арсеньев</t>
  </si>
  <si>
    <t>VI</t>
  </si>
  <si>
    <t>БЕЗОПАСНЫЕ И КАЧЕСТВЕННЫЕ АВТОМОБИЛЬНЫЕ ДОРОГИ</t>
  </si>
  <si>
    <t>Региональный проект 1. Дорожная сеть</t>
  </si>
  <si>
    <t>VII</t>
  </si>
  <si>
    <t>ПРОИЗВОДИТЕЛЬНОСТЬ ТРУДА</t>
  </si>
  <si>
    <t>Региональный проект 1. ….</t>
  </si>
  <si>
    <t>Мероприятие, обеспечивающее достижение
данного поуказателя</t>
  </si>
  <si>
    <t>VIII</t>
  </si>
  <si>
    <t>НАУКА</t>
  </si>
  <si>
    <t>IX</t>
  </si>
  <si>
    <t>ЦИФРОВАЯ ЭКОНОМИКА</t>
  </si>
  <si>
    <t>X</t>
  </si>
  <si>
    <t>КУЛЬТУРА</t>
  </si>
  <si>
    <t>Региональный проект 1.Культурная среда</t>
  </si>
  <si>
    <t>Оснащение музыкальными инструментами, оборудованием и учебными матениалами Муниципального бюджетного учреждения дополнительного образования "Детская школа искусств"</t>
  </si>
  <si>
    <t>Строительство, реконструкция, ремонт объектов культуры ( в том числе проектно-изыскательские работы), находящихся в муниципальной собственности (Капитальный ремонт здания МБУК "Прогресс")</t>
  </si>
  <si>
    <t>Приобретение муниципальным учреждением недвижимого имущества и особо ценного движимого имущества в рамках национального проекта "Культура"</t>
  </si>
  <si>
    <t>Создание модельной библиотеки на базе Библиотеки-филиала № 5 МБУК «Централизованная библиотечная система им. В.К.Арсеньева»</t>
  </si>
  <si>
    <t>XI</t>
  </si>
  <si>
    <t>МАЛОЕ И СРЕДНЕЕ ПРЕДПРИНИМАТЕЛЬСТВО</t>
  </si>
  <si>
    <t>Региональный проект 1. Акселерация субъектов малого и среднего предпринимательства</t>
  </si>
  <si>
    <t>Финансовая поддержка субъектам малого и среднего предпринимательства на реализацию мероприятий  муниципальных программ (подпрогамм) развития малого и среднего предпринимательства в рамках национального проекта " Малое и среднее предпринимательство и подержка индивидуальной предпринимательской инициативы".</t>
  </si>
  <si>
    <t>Региональный проект 2. Популяризация предпринимательства</t>
  </si>
  <si>
    <t>Формирование положительного образа предпринимателя,   популяризация роли предпринимательства</t>
  </si>
  <si>
    <t>XII</t>
  </si>
  <si>
    <t>МЕЖДУНАРОДНАЯ КООПЕРАЦИЯ И ЭКСПОРТ</t>
  </si>
  <si>
    <t>ИНЫЕ РАСХОДЫ МУНИЦИПАЛЬНЫХ ОБРАЗОВАНИЙ</t>
  </si>
  <si>
    <t>Всего субсидий из бюджета на инвестиционные цели вне национальных проектов</t>
  </si>
  <si>
    <t>В сфере образования</t>
  </si>
  <si>
    <t>1.1.</t>
  </si>
  <si>
    <t>Капитальный ремонт зданий и благоустройство территорий муниципальных образовательных ор-ганизаций, оказывающих услуги дошкольного образования</t>
  </si>
  <si>
    <t>…</t>
  </si>
  <si>
    <t>В сфере жилищно-коммунального хозяйства</t>
  </si>
  <si>
    <t>2.1.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</si>
  <si>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</si>
  <si>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 xml:space="preserve">Капитальный ремонт участков тепловой сети </t>
  </si>
  <si>
    <t>В сфере экологии</t>
  </si>
  <si>
    <t>3.1.</t>
  </si>
  <si>
    <t>….</t>
  </si>
  <si>
    <t>В сфере дорожного хозяйства</t>
  </si>
  <si>
    <t>4.1.</t>
  </si>
  <si>
    <t>Капитальный ремонт и ремонт автомобильных дорог общего пользования за счет средств дорожного фонда Приморского края</t>
  </si>
  <si>
    <t>4.2.</t>
  </si>
  <si>
    <t>4.3.</t>
  </si>
  <si>
    <t>Приобретение специализированной дорожной техники за счет дорожного фонда Приморского края</t>
  </si>
  <si>
    <t>В сфере культуры</t>
  </si>
  <si>
    <t>5.1.</t>
  </si>
  <si>
    <t>Разработка проектной документации на проведение работ по сохранению объекта культурного наследия регионального значения  памятника В.К. Арсеньеву, 
расположенного по адресу: г. Арсеньев, въезд в город</t>
  </si>
  <si>
    <t>5.2.</t>
  </si>
  <si>
    <t>Проведение историко-культурной экспертизы объекта культурного наследия регионального значения  памятника В.К. Арсеньеву, 
расположенного по адресу: г. Арсеньев, въезд в город</t>
  </si>
  <si>
    <t>5.3.</t>
  </si>
  <si>
    <t>Проведение государственной экспертизы по определению достоверности стоимости проектной документации на проведение работ по сохранению объекта культурного наследия регионального значения - памятника В.К. Арсеньеву, 
расположенного по адресу: г.Арсеньев, въезд в город</t>
  </si>
  <si>
    <t>5.4.</t>
  </si>
  <si>
    <t>Комплектование книжных фондов и обеспечение информационно-техническим оборудованием библиотек</t>
  </si>
  <si>
    <t>5.5</t>
  </si>
  <si>
    <t>Проведение работ по сохранению объекта культурного наследия регионального значения - памятника В.К. Арсеньеву, 
расположенного по адресу: г.Арсеньев, въезд в город</t>
  </si>
  <si>
    <t>5.7</t>
  </si>
  <si>
    <t>Модернизация муниципальных детских школ по видам искусств</t>
  </si>
  <si>
    <t>В сфере физической культуры и спорта</t>
  </si>
  <si>
    <t>6.1.</t>
  </si>
  <si>
    <t>Приобретение и поставка спортивного инвентаря, спортивного оборудования и иного имущества для развития лыжного спорта</t>
  </si>
  <si>
    <t>6.2.</t>
  </si>
  <si>
    <t>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 спортивной подготовки</t>
  </si>
  <si>
    <t>6.3.</t>
  </si>
  <si>
    <t>Организация физкультурно-спортивной работы по месту жительства граждан</t>
  </si>
  <si>
    <t>Приложение 2</t>
  </si>
  <si>
    <t>Приложение 3</t>
  </si>
  <si>
    <t>Значение показателя/ потребность в финансировании, млн рублей</t>
  </si>
  <si>
    <t>Текущее исполнение показателей, %, 2021 год</t>
  </si>
  <si>
    <t>проверочная сторока</t>
  </si>
  <si>
    <t>Вид бюджета</t>
  </si>
  <si>
    <t>%,  подписанного контракта по мероприятию от запланированного, (законтрактовано)</t>
  </si>
  <si>
    <t xml:space="preserve">%, профинансировано (кассовый расход) /исполнение (от закантрактованного) 
</t>
  </si>
  <si>
    <r>
      <rPr>
        <sz val="20"/>
        <color rgb="FF000000"/>
        <rFont val="Times New Roman"/>
        <family val="1"/>
        <charset val="204"/>
      </rPr>
      <t>%,  профинансировано (кассовый расход)/</t>
    </r>
    <r>
      <rPr>
        <b/>
        <sz val="20"/>
        <color rgb="FF000000"/>
        <rFont val="Times New Roman"/>
        <family val="1"/>
        <charset val="204"/>
      </rPr>
      <t>исполнение от ПЛАНА</t>
    </r>
  </si>
  <si>
    <t>для формирования ПОЯСНИТЕЛЬНОЙ ЗАПИСКИ мониторинга</t>
  </si>
  <si>
    <t xml:space="preserve">Всего по мероприятиям 
национальных проектов  </t>
  </si>
  <si>
    <t>Показатели для оценки деятельности глав муниципальных образований Приморского края по достижению задач регионального проекта «Здравоохранение» на 2020 год</t>
  </si>
  <si>
    <t>СВОДНАЯ ТАБЛИЦА</t>
  </si>
  <si>
    <t>Справочно</t>
  </si>
  <si>
    <t>для МОНИТОРИНГА</t>
  </si>
  <si>
    <t>2022 г. 
(план в соответствии с бюджетом)</t>
  </si>
  <si>
    <t>2023 г.
(план в соответствии с бюджетом)</t>
  </si>
  <si>
    <t>2024 г.
 (план в соответствии с бюджетом)</t>
  </si>
  <si>
    <r>
      <rPr>
        <b/>
        <sz val="22"/>
        <color rgb="FF0070C0"/>
        <rFont val="Times New Roman"/>
        <family val="1"/>
        <charset val="204"/>
      </rPr>
      <t xml:space="preserve">ЕЖЕНЕДЕЛЬНАЯ </t>
    </r>
    <r>
      <rPr>
        <b/>
        <sz val="22"/>
        <rFont val="Times New Roman"/>
        <family val="1"/>
        <charset val="204"/>
      </rPr>
      <t xml:space="preserve">
форма предоставления информации </t>
    </r>
  </si>
  <si>
    <t>2021 г.</t>
  </si>
  <si>
    <r>
      <t xml:space="preserve">ИНФОРМАЦИЯ
 по показателям и мероприятиям дорожных карт по достижению показателей
 Указа Президента Российской Федерации от 07.05.2018 № 204
</t>
    </r>
    <r>
      <rPr>
        <i/>
        <u/>
        <sz val="24"/>
        <rFont val="Times New Roman"/>
        <family val="1"/>
        <charset val="204"/>
      </rPr>
      <t>муниципальное образование Арсеньевский городской округ</t>
    </r>
  </si>
  <si>
    <t>Приобритение и поставка спортивного инвентаря, спортивного оборудования и инного имущества для развития массового спорта (организация пункта проката и закупка коньков для МБУ СШ "Юность")</t>
  </si>
  <si>
    <t>Мероприятия на организацию физкультурно-спортивной работы по месту жительства граждан (МБУ СШ "Полет")</t>
  </si>
  <si>
    <t>Развитие спортивной инфраструктуры, находящейся в муниципальной собственности (установка скейт-площадки ул. Октябрьская-ул. 9 Мая)</t>
  </si>
  <si>
    <t>Материально-техническое обеспечение муниципальных учреждений спортивной направлености для развития массового спорта (МБУ сШ "Юность")</t>
  </si>
  <si>
    <t>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</t>
  </si>
  <si>
    <t>Инициативное бюджетирование по направлению "Твой проект"</t>
  </si>
  <si>
    <t>Благоустройство территорий, детский и спортивных площадок на территории Арсеньевского городского округа</t>
  </si>
  <si>
    <t>Ремонт проездов и придомовых территорий на территории Арсеньевского городского округа за счет средств дорожного фонда Приморского края</t>
  </si>
  <si>
    <t>Капитальный ремонт кровли МОБУ "Средняя общеобразовательная школа № 8"</t>
  </si>
  <si>
    <t>1.2.</t>
  </si>
  <si>
    <t>1.3.</t>
  </si>
  <si>
    <t>Мероприятие, обеспечивающее достижение
 покказателей Указа 204</t>
  </si>
  <si>
    <t>Заключено 8 контрактов на благоустройство дворовых территорий, срок окончания работ 31.07.2022</t>
  </si>
  <si>
    <t>Оказана поддержка 37 специалистам</t>
  </si>
  <si>
    <t>В сфере туризма</t>
  </si>
  <si>
    <t>Благоустройство территории, прилегающей к местам туристского показа</t>
  </si>
  <si>
    <t>Заключен контракт на информационное обеспечение, срок окончания мероприятия 31.12.2022</t>
  </si>
  <si>
    <t>Заключено 2 контракта с ООО "Кристалл" и ООО "Арсеньевэлектросервис", срок исполнения контракта 30.09.2022</t>
  </si>
  <si>
    <t>Аукцион проведен  15.02.2022 года,   контракт заключен 28.02.2022 с ООО "ГАРАНТ ДВ СТРОЙ" на сумму 3,9406718 млн. руб. Срок окончания работ 20.07.2022.</t>
  </si>
  <si>
    <t>Реализация мероприятий планиркется со 2 квартала 2022 года</t>
  </si>
  <si>
    <t xml:space="preserve">Заключено 2 муниципальных контракта и дополнительное соглашение  на общую сумму 32,59 млн. руб., дата завершения работ 31.08.2022
</t>
  </si>
  <si>
    <t>Благоустройство территоррии, прилегающей к ДК "Прогресс" (включая устройствор фонтана)</t>
  </si>
  <si>
    <t xml:space="preserve"> По условиям предоставления субсидии необходимо софинансирование из местного бюджета в объеме 3%. Произведена оплата труда за январь инструкторам по спорту на сумму 10 431,92 рублей, страховые взносы в Пенсионный фонд на сумму 3 150,44 руб. </t>
  </si>
  <si>
    <t>Руководствуясь пунктом 5 части 1 статьи 93 Федерального закона от 05.04.2013 г. № 44-ФЗ закупка инвентаря и оборудования (модуль, коньки) будет осуществлятся прямым договором  у единственного поставщика. Заключен договор № 22 от 01.03.2022 года на сумму 305730,00 рублей на работы по сборке и оборудованию модуля (Конструкцию из сэндвич панелей).</t>
  </si>
  <si>
    <t>Заключен контракт 16.03.2022 на сумму 1,291082 , срок окончания работ 24.11.2022.</t>
  </si>
  <si>
    <t>Аукцион проведен 22.02.2022, заключен контракт с ООО "Строительная компания № 1"  09.03.2022 на сумму 43,3 млн. руб.. Срок окончания работ 01.08.2022.На полученноую экономию заключено дополнительное соглашение от 14.03.2022 на увеличение объемов работ на сумму 1,7236296 млн. руб.</t>
  </si>
  <si>
    <t>Аукцион проведен 22.02.2022, заключен контракт с ООО "Строительная компания № 1"  09.03.2022 на сумму 13 млн. руб.Срок окончания работ 01.08.2022 . Зна полученноую экономию заключено дополнительное соглашение от 14.03.2022 на увеличение объемов работ на сумму 0,36654960 млн. руб.</t>
  </si>
  <si>
    <r>
      <t xml:space="preserve">профинанси-ровано (кассовый расход) /исполнение 
</t>
    </r>
    <r>
      <rPr>
        <b/>
        <sz val="18"/>
        <color rgb="FF0070C0"/>
        <rFont val="Times New Roman"/>
        <family val="1"/>
        <charset val="204"/>
      </rPr>
      <t>28</t>
    </r>
    <r>
      <rPr>
        <b/>
        <sz val="20"/>
        <color rgb="FF0070C0"/>
        <rFont val="Times New Roman"/>
        <family val="1"/>
        <charset val="204"/>
      </rPr>
      <t>.</t>
    </r>
    <r>
      <rPr>
        <b/>
        <sz val="20"/>
        <color rgb="FF2E75B6"/>
        <rFont val="Times New Roman"/>
        <family val="1"/>
        <charset val="204"/>
      </rPr>
      <t>03. 2022</t>
    </r>
  </si>
  <si>
    <t xml:space="preserve">Руководствуясь пунктом 5 части 1 статьи 93 Федерального закона от 05.04.2013 г. № 44-ФЗ закупка инвентаря и оборудования (модуль, коньки) будет осуществлятся прямым договором  у единственного поставщика.  Заключены:
 1) договор № 23 от 01.03.2022 на сумму 450000,00 рублей на поставку модуля для размещения проката спортивного инвентаря с раздевалкой.
2) Договор № 024/22 от 28.02.2022 на сумму 200000,00 рублей на поставку спортивного оборудования (коньки).  </t>
  </si>
  <si>
    <t xml:space="preserve"> Произведена оплата КГУП "Примтеплоэнерго" за потребленную теплоэнергию спортивными школами в январе 2022 года на сумму 296 182,63 рублей. Из краевых средств оплачено: 4 договора комоммунальных услуг в объеме 1 302 598,86 руб., 2 договора на приобретение спортивного инвентаря на сумму 73 828,00 руб. </t>
  </si>
  <si>
    <t>Проведено на территориигородского округа 10 спортивных мероприятий краевого уровня по зимнм видам спорта (расходы на наградную атрибутику),два тренировочных сбора для участия в соревнованиях, спортсмены городских школ приняли участие в 21-м соревновании краевого уровня(оплата питания, проживания, проезда, страхование участников).</t>
  </si>
  <si>
    <t>Аукцион состоялся 14.03.2022, контракт заключен 28.03.2022 на общую сумму 2,60968592 млн. руб.</t>
  </si>
  <si>
    <t>Заключен контракт на благоустроительные работы 21.03.2022, срок окончания работ 31.08.2022
Аукцион на оказание слуг по осуществелению строительного контроля при выполнении работ  по благоустройству видовой площадки имени В.К. Арсеньева и Дерсу Узала на территории Арсеньевского городского округа. НМЦК - 2,68492583 млн. руб.планируется к проведению 01.04.2022.</t>
  </si>
  <si>
    <t>Проведен аукцион 25.03.2022, заключение контракта планируется на 05.04.2022</t>
  </si>
  <si>
    <t>Капитальный ремонт фасада и крыльца здания ДК "Прогресс"</t>
  </si>
  <si>
    <t>Проводятся организационные мероприятия</t>
  </si>
  <si>
    <t>25.03.2022 заключен контракт на благоустройство территории, прилегающей к духовно-просветительскому центру на территории Арсеньевского городского округа на сумму 2,42424223млн. руб. Дата окончания работ 15.08.2022. В связи с погодными условиями разработка дефектной ведомости по исследованию территории Детского сада № 24  откладывается на апрель 2022 г.Заключен контракт на благоустройство СШ № 4 на сумму 2,53 млн.руб., срок окончания работ 15.07.2022.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</si>
</sst>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/m/yy;@"/>
    <numFmt numFmtId="165" formatCode="#,##0.0"/>
    <numFmt numFmtId="166" formatCode="#,##0.000"/>
    <numFmt numFmtId="167" formatCode="0.000"/>
    <numFmt numFmtId="168" formatCode="0.0"/>
    <numFmt numFmtId="169" formatCode="_-* #,##0.00\ _₽_-;\-* #,##0.00\ _₽_-;_-* &quot;-&quot;??\ _₽_-;_-@_-"/>
    <numFmt numFmtId="170" formatCode="0.0000"/>
  </numFmts>
  <fonts count="78" x14ac:knownFonts="1"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6"/>
      <color rgb="FF2E75B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i/>
      <u/>
      <sz val="24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b/>
      <sz val="22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20"/>
      <color rgb="FF2E75B6"/>
      <name val="Times New Roman"/>
      <family val="1"/>
      <charset val="204"/>
    </font>
    <font>
      <b/>
      <sz val="12"/>
      <color rgb="FF2E75B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rgb="FF2E75B6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20"/>
      <color rgb="FF2E75B6"/>
      <name val="Times New Roman"/>
      <family val="1"/>
      <charset val="204"/>
    </font>
    <font>
      <b/>
      <sz val="15"/>
      <color rgb="FF2E75B6"/>
      <name val="Times New Roman"/>
      <family val="1"/>
      <charset val="204"/>
    </font>
    <font>
      <i/>
      <sz val="15"/>
      <name val="Times New Roman"/>
      <family val="1"/>
      <charset val="204"/>
    </font>
    <font>
      <b/>
      <i/>
      <sz val="15"/>
      <color rgb="FF0070C0"/>
      <name val="Times New Roman"/>
      <family val="1"/>
      <charset val="204"/>
    </font>
    <font>
      <b/>
      <sz val="18"/>
      <color rgb="FF2E75B6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2E75B6"/>
      <name val="Times New Roman"/>
      <family val="1"/>
      <charset val="204"/>
    </font>
    <font>
      <b/>
      <i/>
      <sz val="15"/>
      <color rgb="FF2E75B6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rgb="FF5B9BD5"/>
      <name val="Times New Roman"/>
      <family val="1"/>
      <charset val="204"/>
    </font>
    <font>
      <sz val="15"/>
      <color rgb="FF5B9BD5"/>
      <name val="Times New Roman"/>
      <family val="1"/>
      <charset val="204"/>
    </font>
    <font>
      <b/>
      <sz val="15"/>
      <color rgb="FF5B9BD5"/>
      <name val="Times New Roman"/>
      <family val="1"/>
      <charset val="204"/>
    </font>
    <font>
      <sz val="15"/>
      <color rgb="FF2E75B6"/>
      <name val="Times New Roman"/>
      <family val="1"/>
      <charset val="204"/>
    </font>
    <font>
      <sz val="15"/>
      <color rgb="FF4472C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2E75B6"/>
      <name val="Times New Roman"/>
      <family val="1"/>
      <charset val="204"/>
    </font>
    <font>
      <sz val="14"/>
      <color rgb="FFCE181E"/>
      <name val="Times New Roman"/>
      <family val="1"/>
      <charset val="204"/>
    </font>
    <font>
      <b/>
      <sz val="11"/>
      <color rgb="FF2E75B6"/>
      <name val="Calibri"/>
      <family val="2"/>
      <charset val="204"/>
    </font>
    <font>
      <sz val="15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15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i/>
      <sz val="15"/>
      <color rgb="FF2E75B6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i/>
      <sz val="16"/>
      <color rgb="FF2E75B6"/>
      <name val="Times New Roman"/>
      <family val="1"/>
      <charset val="204"/>
    </font>
    <font>
      <b/>
      <i/>
      <sz val="20"/>
      <color rgb="FF0070C0"/>
      <name val="Times New Roman"/>
      <family val="1"/>
      <charset val="204"/>
    </font>
    <font>
      <b/>
      <i/>
      <sz val="20"/>
      <color rgb="FF2E75B6"/>
      <name val="Times New Roman"/>
      <family val="1"/>
      <charset val="204"/>
    </font>
    <font>
      <b/>
      <i/>
      <sz val="20"/>
      <color rgb="FF000000"/>
      <name val="Times New Roman"/>
      <family val="1"/>
      <charset val="204"/>
    </font>
    <font>
      <b/>
      <sz val="20"/>
      <color rgb="FF000000"/>
      <name val="Calibri"/>
      <family val="2"/>
      <charset val="204"/>
    </font>
    <font>
      <i/>
      <sz val="20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  <font>
      <i/>
      <sz val="24"/>
      <color rgb="FF000000"/>
      <name val="Times New Roman"/>
      <family val="1"/>
      <charset val="204"/>
    </font>
    <font>
      <i/>
      <sz val="26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26"/>
      <color rgb="FF00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sz val="15"/>
      <color theme="4" tint="-0.24997711111789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theme="4" tint="-0.249977111117893"/>
      <name val="Times New Roman"/>
      <family val="1"/>
      <charset val="204"/>
    </font>
    <font>
      <sz val="15"/>
      <color theme="4" tint="-0.249977111117893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20"/>
      <color rgb="FF0070C0"/>
      <name val="Times New Roman"/>
      <family val="1"/>
      <charset val="204"/>
    </font>
    <font>
      <b/>
      <sz val="18"/>
      <color rgb="FF0070C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D966"/>
      </patternFill>
    </fill>
    <fill>
      <patternFill patternType="solid">
        <fgColor rgb="FFF4B183"/>
        <bgColor rgb="FFF8CBAD"/>
      </patternFill>
    </fill>
    <fill>
      <patternFill patternType="solid">
        <fgColor rgb="FFFFE699"/>
        <bgColor rgb="FFFFFF99"/>
      </patternFill>
    </fill>
    <fill>
      <patternFill patternType="solid">
        <fgColor rgb="FFFFF2CC"/>
        <bgColor rgb="FFFBE5D6"/>
      </patternFill>
    </fill>
    <fill>
      <patternFill patternType="solid">
        <fgColor rgb="FFE3D5FF"/>
        <bgColor rgb="FFDAE3F3"/>
      </patternFill>
    </fill>
    <fill>
      <patternFill patternType="solid">
        <fgColor rgb="FFFFFF99"/>
        <bgColor rgb="FFFFE699"/>
      </patternFill>
    </fill>
    <fill>
      <patternFill patternType="solid">
        <fgColor rgb="FFFFD966"/>
        <bgColor rgb="FFFFE699"/>
      </patternFill>
    </fill>
    <fill>
      <patternFill patternType="solid">
        <fgColor rgb="FFC5E0B4"/>
        <bgColor rgb="FFD0CECE"/>
      </patternFill>
    </fill>
    <fill>
      <patternFill patternType="solid">
        <fgColor rgb="FFF8CBAD"/>
        <bgColor rgb="FFFFCCCC"/>
      </patternFill>
    </fill>
    <fill>
      <patternFill patternType="solid">
        <fgColor rgb="FFD0CECE"/>
        <bgColor rgb="FFC5E0B4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CCCC"/>
        <bgColor rgb="FFF8CBAD"/>
      </patternFill>
    </fill>
    <fill>
      <patternFill patternType="solid">
        <fgColor rgb="FFDEEBF7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E2F0D9"/>
        <bgColor rgb="FFDE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9" fontId="71" fillId="0" borderId="0" applyFont="0" applyFill="0" applyBorder="0" applyAlignment="0" applyProtection="0"/>
    <xf numFmtId="0" fontId="70" fillId="0" borderId="0"/>
  </cellStyleXfs>
  <cellXfs count="6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top" wrapText="1"/>
    </xf>
    <xf numFmtId="1" fontId="8" fillId="5" borderId="7" xfId="0" applyNumberFormat="1" applyFont="1" applyFill="1" applyBorder="1" applyAlignment="1">
      <alignment horizontal="center" vertical="top" wrapText="1"/>
    </xf>
    <xf numFmtId="1" fontId="9" fillId="5" borderId="7" xfId="0" applyNumberFormat="1" applyFont="1" applyFill="1" applyBorder="1" applyAlignment="1">
      <alignment horizontal="center" vertical="top" wrapText="1"/>
    </xf>
    <xf numFmtId="1" fontId="8" fillId="0" borderId="7" xfId="0" applyNumberFormat="1" applyFont="1" applyBorder="1" applyAlignment="1">
      <alignment horizontal="center" vertical="top" wrapText="1"/>
    </xf>
    <xf numFmtId="165" fontId="17" fillId="6" borderId="10" xfId="0" applyNumberFormat="1" applyFont="1" applyFill="1" applyBorder="1" applyAlignment="1">
      <alignment horizontal="center" vertical="center"/>
    </xf>
    <xf numFmtId="4" fontId="17" fillId="6" borderId="10" xfId="0" applyNumberFormat="1" applyFont="1" applyFill="1" applyBorder="1" applyAlignment="1">
      <alignment horizontal="center" vertical="center"/>
    </xf>
    <xf numFmtId="4" fontId="17" fillId="6" borderId="14" xfId="0" applyNumberFormat="1" applyFont="1" applyFill="1" applyBorder="1" applyAlignment="1">
      <alignment horizontal="center" vertical="center"/>
    </xf>
    <xf numFmtId="0" fontId="18" fillId="0" borderId="0" xfId="0" applyFont="1"/>
    <xf numFmtId="165" fontId="19" fillId="6" borderId="15" xfId="0" applyNumberFormat="1" applyFont="1" applyFill="1" applyBorder="1" applyAlignment="1">
      <alignment horizontal="center" vertical="center"/>
    </xf>
    <xf numFmtId="4" fontId="19" fillId="6" borderId="15" xfId="0" applyNumberFormat="1" applyFont="1" applyFill="1" applyBorder="1" applyAlignment="1">
      <alignment horizontal="center" vertical="center"/>
    </xf>
    <xf numFmtId="4" fontId="20" fillId="3" borderId="16" xfId="0" applyNumberFormat="1" applyFont="1" applyFill="1" applyBorder="1" applyAlignment="1">
      <alignment horizontal="center" vertical="center"/>
    </xf>
    <xf numFmtId="4" fontId="19" fillId="6" borderId="17" xfId="0" applyNumberFormat="1" applyFont="1" applyFill="1" applyBorder="1" applyAlignment="1">
      <alignment horizontal="center" vertical="center"/>
    </xf>
    <xf numFmtId="4" fontId="19" fillId="6" borderId="18" xfId="0" applyNumberFormat="1" applyFont="1" applyFill="1" applyBorder="1" applyAlignment="1">
      <alignment horizontal="center" vertical="center"/>
    </xf>
    <xf numFmtId="165" fontId="19" fillId="6" borderId="19" xfId="0" applyNumberFormat="1" applyFont="1" applyFill="1" applyBorder="1" applyAlignment="1">
      <alignment horizontal="center" vertical="center"/>
    </xf>
    <xf numFmtId="4" fontId="19" fillId="6" borderId="19" xfId="0" applyNumberFormat="1" applyFont="1" applyFill="1" applyBorder="1" applyAlignment="1">
      <alignment horizontal="center" vertical="center"/>
    </xf>
    <xf numFmtId="4" fontId="20" fillId="3" borderId="20" xfId="0" applyNumberFormat="1" applyFont="1" applyFill="1" applyBorder="1" applyAlignment="1">
      <alignment horizontal="center" vertical="center"/>
    </xf>
    <xf numFmtId="4" fontId="19" fillId="6" borderId="21" xfId="0" applyNumberFormat="1" applyFont="1" applyFill="1" applyBorder="1" applyAlignment="1">
      <alignment horizontal="center" vertical="center"/>
    </xf>
    <xf numFmtId="4" fontId="19" fillId="6" borderId="22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 wrapText="1"/>
    </xf>
    <xf numFmtId="165" fontId="13" fillId="7" borderId="26" xfId="0" applyNumberFormat="1" applyFont="1" applyFill="1" applyBorder="1" applyAlignment="1">
      <alignment horizontal="center" vertical="center"/>
    </xf>
    <xf numFmtId="2" fontId="14" fillId="7" borderId="10" xfId="0" applyNumberFormat="1" applyFont="1" applyFill="1" applyBorder="1" applyAlignment="1">
      <alignment horizontal="center" vertical="center" wrapText="1"/>
    </xf>
    <xf numFmtId="2" fontId="24" fillId="3" borderId="10" xfId="0" applyNumberFormat="1" applyFont="1" applyFill="1" applyBorder="1" applyAlignment="1">
      <alignment horizontal="center" vertical="center" wrapText="1"/>
    </xf>
    <xf numFmtId="2" fontId="14" fillId="7" borderId="27" xfId="0" applyNumberFormat="1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2" fontId="25" fillId="7" borderId="19" xfId="0" applyNumberFormat="1" applyFont="1" applyFill="1" applyBorder="1" applyAlignment="1">
      <alignment horizontal="center" vertical="center" wrapText="1"/>
    </xf>
    <xf numFmtId="2" fontId="26" fillId="3" borderId="19" xfId="0" applyNumberFormat="1" applyFont="1" applyFill="1" applyBorder="1" applyAlignment="1">
      <alignment horizontal="center" vertical="center" wrapText="1"/>
    </xf>
    <xf numFmtId="2" fontId="25" fillId="7" borderId="15" xfId="0" applyNumberFormat="1" applyFont="1" applyFill="1" applyBorder="1" applyAlignment="1">
      <alignment horizontal="center" vertical="center" wrapText="1"/>
    </xf>
    <xf numFmtId="2" fontId="25" fillId="7" borderId="28" xfId="0" applyNumberFormat="1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2" fontId="25" fillId="7" borderId="29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right" vertical="center"/>
    </xf>
    <xf numFmtId="0" fontId="7" fillId="8" borderId="11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49" fontId="29" fillId="10" borderId="32" xfId="0" applyNumberFormat="1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2" fillId="11" borderId="15" xfId="0" applyNumberFormat="1" applyFont="1" applyFill="1" applyBorder="1" applyAlignment="1">
      <alignment horizontal="center" vertical="center"/>
    </xf>
    <xf numFmtId="4" fontId="13" fillId="11" borderId="35" xfId="0" applyNumberFormat="1" applyFont="1" applyFill="1" applyBorder="1" applyAlignment="1">
      <alignment horizontal="center" vertical="center"/>
    </xf>
    <xf numFmtId="4" fontId="14" fillId="11" borderId="15" xfId="0" applyNumberFormat="1" applyFont="1" applyFill="1" applyBorder="1" applyAlignment="1">
      <alignment horizontal="center" vertical="center" wrapText="1"/>
    </xf>
    <xf numFmtId="4" fontId="31" fillId="12" borderId="15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horizontal="center" vertical="center" wrapText="1"/>
    </xf>
    <xf numFmtId="4" fontId="12" fillId="11" borderId="15" xfId="0" applyNumberFormat="1" applyFont="1" applyFill="1" applyBorder="1" applyAlignment="1">
      <alignment horizontal="center" vertical="center" wrapText="1"/>
    </xf>
    <xf numFmtId="4" fontId="8" fillId="11" borderId="15" xfId="0" applyNumberFormat="1" applyFont="1" applyFill="1" applyBorder="1" applyAlignment="1">
      <alignment horizontal="center" vertical="center"/>
    </xf>
    <xf numFmtId="4" fontId="32" fillId="12" borderId="15" xfId="0" applyNumberFormat="1" applyFont="1" applyFill="1" applyBorder="1" applyAlignment="1">
      <alignment horizontal="center" vertical="center"/>
    </xf>
    <xf numFmtId="4" fontId="32" fillId="12" borderId="15" xfId="0" applyNumberFormat="1" applyFont="1" applyFill="1" applyBorder="1" applyAlignment="1">
      <alignment horizontal="center" vertical="center" wrapText="1"/>
    </xf>
    <xf numFmtId="4" fontId="8" fillId="13" borderId="15" xfId="0" applyNumberFormat="1" applyFont="1" applyFill="1" applyBorder="1" applyAlignment="1">
      <alignment horizontal="center" vertical="center" wrapText="1"/>
    </xf>
    <xf numFmtId="4" fontId="25" fillId="0" borderId="28" xfId="0" applyNumberFormat="1" applyFont="1" applyBorder="1" applyAlignment="1">
      <alignment horizontal="center" vertical="center" wrapText="1"/>
    </xf>
    <xf numFmtId="4" fontId="33" fillId="12" borderId="15" xfId="0" applyNumberFormat="1" applyFont="1" applyFill="1" applyBorder="1" applyAlignment="1">
      <alignment horizontal="center" vertical="center"/>
    </xf>
    <xf numFmtId="4" fontId="24" fillId="12" borderId="15" xfId="0" applyNumberFormat="1" applyFont="1" applyFill="1" applyBorder="1" applyAlignment="1">
      <alignment horizontal="center" vertical="center" wrapText="1"/>
    </xf>
    <xf numFmtId="4" fontId="34" fillId="12" borderId="15" xfId="0" applyNumberFormat="1" applyFont="1" applyFill="1" applyBorder="1" applyAlignment="1">
      <alignment horizontal="center" vertical="center" wrapText="1"/>
    </xf>
    <xf numFmtId="4" fontId="35" fillId="12" borderId="15" xfId="0" applyNumberFormat="1" applyFont="1" applyFill="1" applyBorder="1" applyAlignment="1">
      <alignment horizontal="center" vertical="center" wrapText="1"/>
    </xf>
    <xf numFmtId="49" fontId="30" fillId="13" borderId="36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4" fontId="12" fillId="0" borderId="35" xfId="0" applyNumberFormat="1" applyFont="1" applyBorder="1" applyAlignment="1">
      <alignment horizontal="center" vertical="center"/>
    </xf>
    <xf numFmtId="4" fontId="13" fillId="0" borderId="35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/>
    </xf>
    <xf numFmtId="4" fontId="12" fillId="13" borderId="15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4" fontId="8" fillId="12" borderId="1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31" fillId="0" borderId="15" xfId="0" applyNumberFormat="1" applyFont="1" applyBorder="1" applyAlignment="1">
      <alignment horizontal="center" vertical="center" wrapText="1"/>
    </xf>
    <xf numFmtId="0" fontId="4" fillId="14" borderId="35" xfId="0" applyFont="1" applyFill="1" applyBorder="1" applyAlignment="1">
      <alignment horizontal="center" vertical="center" wrapText="1"/>
    </xf>
    <xf numFmtId="165" fontId="13" fillId="14" borderId="15" xfId="0" applyNumberFormat="1" applyFont="1" applyFill="1" applyBorder="1" applyAlignment="1">
      <alignment horizontal="center" vertical="center"/>
    </xf>
    <xf numFmtId="4" fontId="14" fillId="14" borderId="15" xfId="0" applyNumberFormat="1" applyFont="1" applyFill="1" applyBorder="1" applyAlignment="1">
      <alignment horizontal="center" vertical="center"/>
    </xf>
    <xf numFmtId="4" fontId="24" fillId="3" borderId="15" xfId="0" applyNumberFormat="1" applyFont="1" applyFill="1" applyBorder="1" applyAlignment="1">
      <alignment horizontal="center" vertical="center" wrapText="1"/>
    </xf>
    <xf numFmtId="4" fontId="14" fillId="14" borderId="28" xfId="0" applyNumberFormat="1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 wrapText="1"/>
    </xf>
    <xf numFmtId="4" fontId="37" fillId="14" borderId="19" xfId="0" applyNumberFormat="1" applyFont="1" applyFill="1" applyBorder="1" applyAlignment="1">
      <alignment horizontal="center" vertical="center"/>
    </xf>
    <xf numFmtId="4" fontId="34" fillId="3" borderId="15" xfId="0" applyNumberFormat="1" applyFont="1" applyFill="1" applyBorder="1" applyAlignment="1">
      <alignment horizontal="center" vertical="center" wrapText="1"/>
    </xf>
    <xf numFmtId="4" fontId="8" fillId="14" borderId="15" xfId="0" applyNumberFormat="1" applyFont="1" applyFill="1" applyBorder="1" applyAlignment="1">
      <alignment horizontal="center" vertical="center" wrapText="1"/>
    </xf>
    <xf numFmtId="4" fontId="8" fillId="3" borderId="28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2" fillId="14" borderId="19" xfId="0" applyFont="1" applyFill="1" applyBorder="1" applyAlignment="1">
      <alignment horizontal="center" vertical="center" wrapText="1"/>
    </xf>
    <xf numFmtId="4" fontId="8" fillId="14" borderId="19" xfId="0" applyNumberFormat="1" applyFont="1" applyFill="1" applyBorder="1" applyAlignment="1">
      <alignment horizontal="center" vertical="center" wrapText="1"/>
    </xf>
    <xf numFmtId="4" fontId="8" fillId="3" borderId="29" xfId="0" applyNumberFormat="1" applyFont="1" applyFill="1" applyBorder="1" applyAlignment="1">
      <alignment horizontal="center" vertical="center" wrapText="1"/>
    </xf>
    <xf numFmtId="0" fontId="39" fillId="15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3" fontId="39" fillId="0" borderId="10" xfId="0" applyNumberFormat="1" applyFont="1" applyBorder="1" applyAlignment="1">
      <alignment horizontal="center" vertical="center"/>
    </xf>
    <xf numFmtId="3" fontId="40" fillId="10" borderId="10" xfId="0" applyNumberFormat="1" applyFont="1" applyFill="1" applyBorder="1" applyAlignment="1">
      <alignment horizontal="center" vertical="center"/>
    </xf>
    <xf numFmtId="3" fontId="39" fillId="0" borderId="27" xfId="0" applyNumberFormat="1" applyFont="1" applyBorder="1" applyAlignment="1">
      <alignment horizontal="center" vertical="center"/>
    </xf>
    <xf numFmtId="0" fontId="3" fillId="16" borderId="35" xfId="0" applyFont="1" applyFill="1" applyBorder="1" applyAlignment="1">
      <alignment vertical="center"/>
    </xf>
    <xf numFmtId="165" fontId="14" fillId="15" borderId="15" xfId="0" applyNumberFormat="1" applyFont="1" applyFill="1" applyBorder="1" applyAlignment="1">
      <alignment horizontal="center" vertical="center"/>
    </xf>
    <xf numFmtId="14" fontId="14" fillId="15" borderId="15" xfId="0" applyNumberFormat="1" applyFont="1" applyFill="1" applyBorder="1" applyAlignment="1">
      <alignment horizontal="center" vertical="center"/>
    </xf>
    <xf numFmtId="3" fontId="14" fillId="15" borderId="15" xfId="0" applyNumberFormat="1" applyFont="1" applyFill="1" applyBorder="1" applyAlignment="1">
      <alignment horizontal="left" vertical="center"/>
    </xf>
    <xf numFmtId="3" fontId="14" fillId="15" borderId="15" xfId="0" applyNumberFormat="1" applyFont="1" applyFill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24" fillId="10" borderId="15" xfId="0" applyNumberFormat="1" applyFont="1" applyFill="1" applyBorder="1" applyAlignment="1">
      <alignment horizontal="center" vertical="center"/>
    </xf>
    <xf numFmtId="3" fontId="14" fillId="15" borderId="28" xfId="0" applyNumberFormat="1" applyFont="1" applyFill="1" applyBorder="1" applyAlignment="1">
      <alignment horizontal="center" vertical="center"/>
    </xf>
    <xf numFmtId="0" fontId="39" fillId="15" borderId="15" xfId="0" applyFont="1" applyFill="1" applyBorder="1" applyAlignment="1">
      <alignment vertical="center" wrapText="1"/>
    </xf>
    <xf numFmtId="0" fontId="39" fillId="0" borderId="15" xfId="0" applyFont="1" applyBorder="1" applyAlignment="1">
      <alignment horizontal="center" vertical="center"/>
    </xf>
    <xf numFmtId="14" fontId="39" fillId="0" borderId="15" xfId="0" applyNumberFormat="1" applyFont="1" applyBorder="1" applyAlignment="1">
      <alignment horizontal="center" vertical="center"/>
    </xf>
    <xf numFmtId="3" fontId="39" fillId="0" borderId="15" xfId="0" applyNumberFormat="1" applyFont="1" applyBorder="1" applyAlignment="1">
      <alignment horizontal="center" vertical="center"/>
    </xf>
    <xf numFmtId="3" fontId="40" fillId="10" borderId="15" xfId="0" applyNumberFormat="1" applyFont="1" applyFill="1" applyBorder="1" applyAlignment="1">
      <alignment horizontal="center" vertical="center"/>
    </xf>
    <xf numFmtId="3" fontId="39" fillId="0" borderId="28" xfId="0" applyNumberFormat="1" applyFont="1" applyBorder="1" applyAlignment="1">
      <alignment horizontal="center" vertical="center"/>
    </xf>
    <xf numFmtId="0" fontId="3" fillId="16" borderId="19" xfId="0" applyFont="1" applyFill="1" applyBorder="1" applyAlignment="1">
      <alignment vertical="center"/>
    </xf>
    <xf numFmtId="165" fontId="14" fillId="15" borderId="19" xfId="0" applyNumberFormat="1" applyFont="1" applyFill="1" applyBorder="1" applyAlignment="1">
      <alignment horizontal="center" vertical="center"/>
    </xf>
    <xf numFmtId="14" fontId="14" fillId="15" borderId="19" xfId="0" applyNumberFormat="1" applyFont="1" applyFill="1" applyBorder="1" applyAlignment="1">
      <alignment horizontal="center" vertical="center"/>
    </xf>
    <xf numFmtId="3" fontId="14" fillId="15" borderId="19" xfId="0" applyNumberFormat="1" applyFont="1" applyFill="1" applyBorder="1" applyAlignment="1">
      <alignment horizontal="left" vertical="center"/>
    </xf>
    <xf numFmtId="3" fontId="14" fillId="15" borderId="19" xfId="0" applyNumberFormat="1" applyFont="1" applyFill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24" fillId="10" borderId="19" xfId="0" applyNumberFormat="1" applyFont="1" applyFill="1" applyBorder="1" applyAlignment="1">
      <alignment horizontal="center" vertical="center"/>
    </xf>
    <xf numFmtId="3" fontId="14" fillId="15" borderId="29" xfId="0" applyNumberFormat="1" applyFont="1" applyFill="1" applyBorder="1" applyAlignment="1">
      <alignment horizontal="center" vertical="center"/>
    </xf>
    <xf numFmtId="2" fontId="12" fillId="11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4" fontId="37" fillId="14" borderId="15" xfId="0" applyNumberFormat="1" applyFont="1" applyFill="1" applyBorder="1" applyAlignment="1">
      <alignment horizontal="center" vertical="center"/>
    </xf>
    <xf numFmtId="49" fontId="29" fillId="10" borderId="16" xfId="0" applyNumberFormat="1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 wrapText="1"/>
    </xf>
    <xf numFmtId="4" fontId="8" fillId="12" borderId="15" xfId="0" applyNumberFormat="1" applyFont="1" applyFill="1" applyBorder="1" applyAlignment="1">
      <alignment horizontal="center" vertical="center"/>
    </xf>
    <xf numFmtId="4" fontId="34" fillId="12" borderId="15" xfId="0" applyNumberFormat="1" applyFont="1" applyFill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 wrapText="1"/>
    </xf>
    <xf numFmtId="4" fontId="24" fillId="14" borderId="15" xfId="0" applyNumberFormat="1" applyFont="1" applyFill="1" applyBorder="1" applyAlignment="1">
      <alignment horizontal="center" vertical="center" wrapText="1"/>
    </xf>
    <xf numFmtId="4" fontId="34" fillId="14" borderId="15" xfId="0" applyNumberFormat="1" applyFont="1" applyFill="1" applyBorder="1" applyAlignment="1">
      <alignment horizontal="center" vertical="center" wrapText="1"/>
    </xf>
    <xf numFmtId="4" fontId="8" fillId="14" borderId="28" xfId="0" applyNumberFormat="1" applyFont="1" applyFill="1" applyBorder="1" applyAlignment="1">
      <alignment horizontal="center" vertical="center" wrapText="1"/>
    </xf>
    <xf numFmtId="4" fontId="8" fillId="14" borderId="29" xfId="0" applyNumberFormat="1" applyFont="1" applyFill="1" applyBorder="1" applyAlignment="1">
      <alignment horizontal="center" vertical="center" wrapText="1"/>
    </xf>
    <xf numFmtId="166" fontId="37" fillId="14" borderId="15" xfId="0" applyNumberFormat="1" applyFont="1" applyFill="1" applyBorder="1" applyAlignment="1">
      <alignment horizontal="center" vertical="center"/>
    </xf>
    <xf numFmtId="4" fontId="34" fillId="3" borderId="19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5" fontId="13" fillId="7" borderId="10" xfId="0" applyNumberFormat="1" applyFont="1" applyFill="1" applyBorder="1" applyAlignment="1">
      <alignment horizontal="center" vertical="center"/>
    </xf>
    <xf numFmtId="4" fontId="24" fillId="3" borderId="10" xfId="0" applyNumberFormat="1" applyFont="1" applyFill="1" applyBorder="1" applyAlignment="1">
      <alignment horizontal="center" vertical="center" wrapText="1"/>
    </xf>
    <xf numFmtId="0" fontId="43" fillId="0" borderId="0" xfId="0" applyFont="1"/>
    <xf numFmtId="4" fontId="34" fillId="7" borderId="15" xfId="0" applyNumberFormat="1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/>
    </xf>
    <xf numFmtId="0" fontId="44" fillId="0" borderId="0" xfId="0" applyFont="1"/>
    <xf numFmtId="0" fontId="1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165" fontId="13" fillId="0" borderId="33" xfId="0" applyNumberFormat="1" applyFont="1" applyBorder="1" applyAlignment="1">
      <alignment horizontal="center" vertical="center"/>
    </xf>
    <xf numFmtId="0" fontId="13" fillId="13" borderId="35" xfId="0" applyFont="1" applyFill="1" applyBorder="1" applyAlignment="1">
      <alignment horizontal="center" vertical="center" wrapText="1"/>
    </xf>
    <xf numFmtId="4" fontId="1" fillId="0" borderId="15" xfId="0" applyNumberFormat="1" applyFont="1" applyBorder="1"/>
    <xf numFmtId="4" fontId="2" fillId="0" borderId="15" xfId="0" applyNumberFormat="1" applyFont="1" applyBorder="1"/>
    <xf numFmtId="4" fontId="1" fillId="0" borderId="28" xfId="0" applyNumberFormat="1" applyFont="1" applyBorder="1"/>
    <xf numFmtId="0" fontId="3" fillId="9" borderId="16" xfId="0" applyFont="1" applyFill="1" applyBorder="1" applyAlignment="1">
      <alignment horizontal="center" vertical="center"/>
    </xf>
    <xf numFmtId="16" fontId="1" fillId="0" borderId="32" xfId="0" applyNumberFormat="1" applyFont="1" applyBorder="1" applyAlignment="1">
      <alignment horizontal="center" vertical="center"/>
    </xf>
    <xf numFmtId="0" fontId="2" fillId="12" borderId="15" xfId="0" applyFont="1" applyFill="1" applyBorder="1" applyAlignment="1">
      <alignment horizontal="center"/>
    </xf>
    <xf numFmtId="2" fontId="2" fillId="12" borderId="15" xfId="0" applyNumberFormat="1" applyFont="1" applyFill="1" applyBorder="1" applyAlignment="1">
      <alignment horizontal="center"/>
    </xf>
    <xf numFmtId="2" fontId="2" fillId="12" borderId="15" xfId="0" applyNumberFormat="1" applyFont="1" applyFill="1" applyBorder="1" applyAlignment="1">
      <alignment horizontal="center" vertical="center"/>
    </xf>
    <xf numFmtId="4" fontId="13" fillId="11" borderId="42" xfId="0" applyNumberFormat="1" applyFont="1" applyFill="1" applyBorder="1" applyAlignment="1">
      <alignment horizontal="center" vertical="center"/>
    </xf>
    <xf numFmtId="4" fontId="14" fillId="11" borderId="33" xfId="0" applyNumberFormat="1" applyFont="1" applyFill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34" fillId="12" borderId="15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4" fontId="14" fillId="11" borderId="34" xfId="0" applyNumberFormat="1" applyFont="1" applyFill="1" applyBorder="1" applyAlignment="1">
      <alignment horizontal="center" vertical="center" wrapText="1"/>
    </xf>
    <xf numFmtId="4" fontId="0" fillId="11" borderId="35" xfId="0" applyNumberFormat="1" applyFont="1" applyFill="1" applyBorder="1" applyAlignment="1">
      <alignment horizontal="center" vertical="center" wrapText="1"/>
    </xf>
    <xf numFmtId="4" fontId="24" fillId="12" borderId="43" xfId="0" applyNumberFormat="1" applyFont="1" applyFill="1" applyBorder="1" applyAlignment="1">
      <alignment horizontal="center" vertical="center" wrapText="1"/>
    </xf>
    <xf numFmtId="166" fontId="8" fillId="11" borderId="15" xfId="0" applyNumberFormat="1" applyFont="1" applyFill="1" applyBorder="1" applyAlignment="1">
      <alignment horizontal="center" vertical="center"/>
    </xf>
    <xf numFmtId="4" fontId="8" fillId="11" borderId="35" xfId="0" applyNumberFormat="1" applyFont="1" applyFill="1" applyBorder="1" applyAlignment="1">
      <alignment horizontal="center" vertical="center"/>
    </xf>
    <xf numFmtId="4" fontId="12" fillId="11" borderId="35" xfId="0" applyNumberFormat="1" applyFont="1" applyFill="1" applyBorder="1" applyAlignment="1">
      <alignment horizontal="center" vertical="center"/>
    </xf>
    <xf numFmtId="4" fontId="12" fillId="11" borderId="44" xfId="0" applyNumberFormat="1" applyFont="1" applyFill="1" applyBorder="1" applyAlignment="1">
      <alignment horizontal="center" vertical="center"/>
    </xf>
    <xf numFmtId="4" fontId="0" fillId="11" borderId="42" xfId="0" applyNumberFormat="1" applyFont="1" applyFill="1" applyBorder="1" applyAlignment="1">
      <alignment horizontal="center" vertical="center" wrapText="1"/>
    </xf>
    <xf numFmtId="4" fontId="34" fillId="12" borderId="45" xfId="0" applyNumberFormat="1" applyFont="1" applyFill="1" applyBorder="1" applyAlignment="1">
      <alignment horizontal="center" vertical="center" wrapText="1"/>
    </xf>
    <xf numFmtId="4" fontId="8" fillId="13" borderId="35" xfId="0" applyNumberFormat="1" applyFont="1" applyFill="1" applyBorder="1" applyAlignment="1">
      <alignment horizontal="center" vertical="center" wrapText="1"/>
    </xf>
    <xf numFmtId="4" fontId="25" fillId="0" borderId="46" xfId="0" applyNumberFormat="1" applyFont="1" applyBorder="1" applyAlignment="1">
      <alignment horizontal="center" vertical="center" wrapText="1"/>
    </xf>
    <xf numFmtId="4" fontId="12" fillId="11" borderId="35" xfId="0" applyNumberFormat="1" applyFont="1" applyFill="1" applyBorder="1" applyAlignment="1">
      <alignment horizontal="center" vertical="center" wrapText="1"/>
    </xf>
    <xf numFmtId="166" fontId="8" fillId="11" borderId="35" xfId="0" applyNumberFormat="1" applyFont="1" applyFill="1" applyBorder="1" applyAlignment="1">
      <alignment horizontal="center" vertical="center"/>
    </xf>
    <xf numFmtId="4" fontId="1" fillId="11" borderId="35" xfId="0" applyNumberFormat="1" applyFont="1" applyFill="1" applyBorder="1"/>
    <xf numFmtId="4" fontId="1" fillId="11" borderId="44" xfId="0" applyNumberFormat="1" applyFont="1" applyFill="1" applyBorder="1"/>
    <xf numFmtId="4" fontId="1" fillId="11" borderId="33" xfId="0" applyNumberFormat="1" applyFont="1" applyFill="1" applyBorder="1"/>
    <xf numFmtId="4" fontId="2" fillId="12" borderId="45" xfId="0" applyNumberFormat="1" applyFont="1" applyFill="1" applyBorder="1"/>
    <xf numFmtId="4" fontId="1" fillId="0" borderId="35" xfId="0" applyNumberFormat="1" applyFont="1" applyBorder="1"/>
    <xf numFmtId="4" fontId="1" fillId="0" borderId="46" xfId="0" applyNumberFormat="1" applyFont="1" applyBorder="1"/>
    <xf numFmtId="4" fontId="13" fillId="11" borderId="15" xfId="0" applyNumberFormat="1" applyFont="1" applyFill="1" applyBorder="1" applyAlignment="1">
      <alignment horizontal="center" vertical="center"/>
    </xf>
    <xf numFmtId="2" fontId="2" fillId="12" borderId="35" xfId="0" applyNumberFormat="1" applyFont="1" applyFill="1" applyBorder="1" applyAlignment="1">
      <alignment horizontal="center"/>
    </xf>
    <xf numFmtId="4" fontId="1" fillId="11" borderId="15" xfId="0" applyNumberFormat="1" applyFont="1" applyFill="1" applyBorder="1"/>
    <xf numFmtId="4" fontId="2" fillId="12" borderId="15" xfId="0" applyNumberFormat="1" applyFont="1" applyFill="1" applyBorder="1"/>
    <xf numFmtId="0" fontId="46" fillId="0" borderId="0" xfId="0" applyFont="1"/>
    <xf numFmtId="0" fontId="47" fillId="0" borderId="0" xfId="0" applyFont="1"/>
    <xf numFmtId="0" fontId="46" fillId="0" borderId="0" xfId="0" applyFont="1" applyAlignment="1">
      <alignment vertical="center"/>
    </xf>
    <xf numFmtId="0" fontId="0" fillId="0" borderId="0" xfId="0" applyAlignment="1">
      <alignment vertical="center"/>
    </xf>
    <xf numFmtId="0" fontId="48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top" wrapText="1"/>
    </xf>
    <xf numFmtId="1" fontId="8" fillId="0" borderId="4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center" vertical="top" wrapText="1"/>
    </xf>
    <xf numFmtId="1" fontId="8" fillId="0" borderId="11" xfId="0" applyNumberFormat="1" applyFont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1" fontId="15" fillId="3" borderId="1" xfId="0" applyNumberFormat="1" applyFont="1" applyFill="1" applyBorder="1" applyAlignment="1">
      <alignment horizontal="center" vertical="center"/>
    </xf>
    <xf numFmtId="1" fontId="8" fillId="0" borderId="47" xfId="0" applyNumberFormat="1" applyFont="1" applyBorder="1" applyAlignment="1">
      <alignment horizontal="center" vertical="center"/>
    </xf>
    <xf numFmtId="164" fontId="49" fillId="16" borderId="0" xfId="0" applyNumberFormat="1" applyFont="1" applyFill="1" applyBorder="1" applyAlignment="1">
      <alignment horizontal="center" vertical="center" wrapText="1"/>
    </xf>
    <xf numFmtId="1" fontId="14" fillId="4" borderId="3" xfId="0" applyNumberFormat="1" applyFont="1" applyFill="1" applyBorder="1" applyAlignment="1">
      <alignment horizontal="left" vertical="center"/>
    </xf>
    <xf numFmtId="1" fontId="19" fillId="0" borderId="11" xfId="0" applyNumberFormat="1" applyFont="1" applyBorder="1" applyAlignment="1">
      <alignment horizontal="center" vertical="center" wrapText="1"/>
    </xf>
    <xf numFmtId="1" fontId="36" fillId="5" borderId="11" xfId="0" applyNumberFormat="1" applyFont="1" applyFill="1" applyBorder="1" applyAlignment="1">
      <alignment horizontal="center" vertical="top" wrapText="1"/>
    </xf>
    <xf numFmtId="1" fontId="19" fillId="0" borderId="30" xfId="0" applyNumberFormat="1" applyFont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/>
    </xf>
    <xf numFmtId="4" fontId="10" fillId="3" borderId="10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vertical="center"/>
    </xf>
    <xf numFmtId="165" fontId="17" fillId="6" borderId="13" xfId="0" applyNumberFormat="1" applyFont="1" applyFill="1" applyBorder="1" applyAlignment="1">
      <alignment horizontal="center" vertical="center"/>
    </xf>
    <xf numFmtId="168" fontId="52" fillId="9" borderId="6" xfId="0" applyNumberFormat="1" applyFont="1" applyFill="1" applyBorder="1" applyAlignment="1">
      <alignment vertical="center"/>
    </xf>
    <xf numFmtId="4" fontId="20" fillId="3" borderId="15" xfId="0" applyNumberFormat="1" applyFont="1" applyFill="1" applyBorder="1" applyAlignment="1">
      <alignment horizontal="center" vertical="center"/>
    </xf>
    <xf numFmtId="4" fontId="19" fillId="6" borderId="2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23" xfId="0" applyFont="1" applyBorder="1" applyAlignment="1">
      <alignment vertical="center"/>
    </xf>
    <xf numFmtId="4" fontId="20" fillId="3" borderId="19" xfId="0" applyNumberFormat="1" applyFont="1" applyFill="1" applyBorder="1" applyAlignment="1">
      <alignment horizontal="center" vertical="center"/>
    </xf>
    <xf numFmtId="4" fontId="19" fillId="6" borderId="29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50" fillId="0" borderId="1" xfId="0" applyFont="1" applyBorder="1" applyAlignment="1">
      <alignment vertical="center"/>
    </xf>
    <xf numFmtId="0" fontId="50" fillId="0" borderId="47" xfId="0" applyFont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21" fillId="0" borderId="7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 wrapText="1"/>
    </xf>
    <xf numFmtId="49" fontId="28" fillId="6" borderId="0" xfId="0" applyNumberFormat="1" applyFont="1" applyFill="1" applyBorder="1" applyAlignment="1">
      <alignment horizontal="right" vertical="center"/>
    </xf>
    <xf numFmtId="0" fontId="0" fillId="0" borderId="0" xfId="0" applyBorder="1"/>
    <xf numFmtId="164" fontId="49" fillId="0" borderId="0" xfId="0" applyNumberFormat="1" applyFont="1" applyBorder="1" applyAlignment="1">
      <alignment horizontal="right"/>
    </xf>
    <xf numFmtId="2" fontId="22" fillId="0" borderId="0" xfId="0" applyNumberFormat="1" applyFont="1" applyBorder="1" applyAlignment="1">
      <alignment horizontal="center" vertical="center" wrapText="1"/>
    </xf>
    <xf numFmtId="2" fontId="53" fillId="0" borderId="0" xfId="0" applyNumberFormat="1" applyFont="1" applyBorder="1" applyAlignment="1">
      <alignment horizontal="center" vertical="center" wrapText="1"/>
    </xf>
    <xf numFmtId="2" fontId="22" fillId="0" borderId="23" xfId="0" applyNumberFormat="1" applyFont="1" applyBorder="1" applyAlignment="1">
      <alignment horizontal="center" vertical="center" wrapText="1"/>
    </xf>
    <xf numFmtId="2" fontId="54" fillId="0" borderId="0" xfId="0" applyNumberFormat="1" applyFont="1"/>
    <xf numFmtId="49" fontId="9" fillId="0" borderId="4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9" fillId="0" borderId="47" xfId="0" applyNumberFormat="1" applyFont="1" applyBorder="1" applyAlignment="1">
      <alignment horizontal="center" vertical="center" wrapText="1"/>
    </xf>
    <xf numFmtId="0" fontId="18" fillId="17" borderId="0" xfId="0" applyFont="1" applyFill="1" applyAlignment="1">
      <alignment vertical="center"/>
    </xf>
    <xf numFmtId="0" fontId="50" fillId="17" borderId="0" xfId="0" applyFont="1" applyFill="1" applyAlignment="1">
      <alignment vertical="center"/>
    </xf>
    <xf numFmtId="0" fontId="18" fillId="17" borderId="0" xfId="0" applyFont="1" applyFill="1"/>
    <xf numFmtId="0" fontId="48" fillId="17" borderId="0" xfId="0" applyFont="1" applyFill="1" applyAlignment="1">
      <alignment horizontal="right" vertical="center"/>
    </xf>
    <xf numFmtId="165" fontId="17" fillId="7" borderId="13" xfId="0" applyNumberFormat="1" applyFont="1" applyFill="1" applyBorder="1" applyAlignment="1">
      <alignment horizontal="center" vertical="center"/>
    </xf>
    <xf numFmtId="2" fontId="26" fillId="3" borderId="15" xfId="0" applyNumberFormat="1" applyFont="1" applyFill="1" applyBorder="1" applyAlignment="1">
      <alignment horizontal="center" vertical="center" wrapText="1"/>
    </xf>
    <xf numFmtId="49" fontId="22" fillId="7" borderId="8" xfId="0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>
      <alignment horizontal="right" vertical="center"/>
    </xf>
    <xf numFmtId="0" fontId="0" fillId="16" borderId="0" xfId="0" applyFill="1" applyBorder="1"/>
    <xf numFmtId="164" fontId="49" fillId="16" borderId="0" xfId="0" applyNumberFormat="1" applyFont="1" applyFill="1" applyBorder="1" applyAlignment="1">
      <alignment horizontal="right"/>
    </xf>
    <xf numFmtId="2" fontId="49" fillId="16" borderId="0" xfId="0" applyNumberFormat="1" applyFont="1" applyFill="1" applyBorder="1"/>
    <xf numFmtId="2" fontId="55" fillId="16" borderId="0" xfId="0" applyNumberFormat="1" applyFont="1" applyFill="1" applyBorder="1"/>
    <xf numFmtId="2" fontId="49" fillId="16" borderId="23" xfId="0" applyNumberFormat="1" applyFont="1" applyFill="1" applyBorder="1"/>
    <xf numFmtId="0" fontId="50" fillId="16" borderId="0" xfId="0" applyFont="1" applyFill="1"/>
    <xf numFmtId="2" fontId="54" fillId="16" borderId="0" xfId="0" applyNumberFormat="1" applyFont="1" applyFill="1"/>
    <xf numFmtId="164" fontId="49" fillId="0" borderId="49" xfId="0" applyNumberFormat="1" applyFont="1" applyBorder="1" applyAlignment="1">
      <alignment horizontal="right"/>
    </xf>
    <xf numFmtId="2" fontId="49" fillId="0" borderId="49" xfId="0" applyNumberFormat="1" applyFont="1" applyBorder="1"/>
    <xf numFmtId="2" fontId="55" fillId="0" borderId="49" xfId="0" applyNumberFormat="1" applyFont="1" applyBorder="1"/>
    <xf numFmtId="2" fontId="49" fillId="0" borderId="50" xfId="0" applyNumberFormat="1" applyFont="1" applyBorder="1"/>
    <xf numFmtId="49" fontId="22" fillId="7" borderId="8" xfId="0" applyNumberFormat="1" applyFont="1" applyFill="1" applyBorder="1" applyAlignment="1">
      <alignment horizontal="left" vertical="center"/>
    </xf>
    <xf numFmtId="2" fontId="49" fillId="0" borderId="0" xfId="0" applyNumberFormat="1" applyFont="1" applyBorder="1"/>
    <xf numFmtId="2" fontId="55" fillId="0" borderId="0" xfId="0" applyNumberFormat="1" applyFont="1" applyBorder="1"/>
    <xf numFmtId="2" fontId="49" fillId="17" borderId="0" xfId="0" applyNumberFormat="1" applyFont="1" applyFill="1" applyBorder="1"/>
    <xf numFmtId="2" fontId="55" fillId="17" borderId="0" xfId="0" applyNumberFormat="1" applyFont="1" applyFill="1" applyBorder="1"/>
    <xf numFmtId="165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wrapText="1"/>
    </xf>
    <xf numFmtId="0" fontId="17" fillId="0" borderId="0" xfId="0" applyFont="1"/>
    <xf numFmtId="0" fontId="58" fillId="0" borderId="0" xfId="0" applyFont="1"/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/>
    <xf numFmtId="2" fontId="56" fillId="0" borderId="0" xfId="0" applyNumberFormat="1" applyFont="1" applyBorder="1" applyAlignment="1">
      <alignment horizontal="center" vertical="center" wrapText="1"/>
    </xf>
    <xf numFmtId="2" fontId="57" fillId="0" borderId="0" xfId="0" applyNumberFormat="1" applyFont="1" applyBorder="1" applyAlignment="1">
      <alignment horizontal="center" vertical="center" wrapText="1"/>
    </xf>
    <xf numFmtId="2" fontId="56" fillId="0" borderId="23" xfId="0" applyNumberFormat="1" applyFont="1" applyBorder="1" applyAlignment="1">
      <alignment horizontal="center" vertical="center" wrapText="1"/>
    </xf>
    <xf numFmtId="49" fontId="22" fillId="7" borderId="48" xfId="0" applyNumberFormat="1" applyFont="1" applyFill="1" applyBorder="1" applyAlignment="1">
      <alignment horizontal="right" vertical="center"/>
    </xf>
    <xf numFmtId="49" fontId="22" fillId="7" borderId="1" xfId="0" applyNumberFormat="1" applyFont="1" applyFill="1" applyBorder="1" applyAlignment="1">
      <alignment horizontal="right" vertical="center"/>
    </xf>
    <xf numFmtId="165" fontId="17" fillId="0" borderId="1" xfId="0" applyNumberFormat="1" applyFont="1" applyBorder="1" applyAlignment="1">
      <alignment horizontal="center" vertical="center"/>
    </xf>
    <xf numFmtId="164" fontId="49" fillId="0" borderId="1" xfId="0" applyNumberFormat="1" applyFont="1" applyBorder="1" applyAlignment="1">
      <alignment horizontal="right"/>
    </xf>
    <xf numFmtId="2" fontId="56" fillId="0" borderId="1" xfId="0" applyNumberFormat="1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2" fontId="57" fillId="0" borderId="1" xfId="0" applyNumberFormat="1" applyFont="1" applyBorder="1" applyAlignment="1">
      <alignment horizontal="center" vertical="center" wrapText="1"/>
    </xf>
    <xf numFmtId="2" fontId="56" fillId="0" borderId="47" xfId="0" applyNumberFormat="1" applyFont="1" applyBorder="1" applyAlignment="1">
      <alignment horizontal="center" vertical="center" wrapText="1"/>
    </xf>
    <xf numFmtId="49" fontId="60" fillId="0" borderId="8" xfId="0" applyNumberFormat="1" applyFont="1" applyBorder="1" applyAlignment="1">
      <alignment horizontal="center" vertical="center"/>
    </xf>
    <xf numFmtId="0" fontId="4" fillId="14" borderId="51" xfId="0" applyFont="1" applyFill="1" applyBorder="1" applyAlignment="1">
      <alignment horizontal="center" vertical="center" wrapText="1"/>
    </xf>
    <xf numFmtId="165" fontId="13" fillId="14" borderId="10" xfId="0" applyNumberFormat="1" applyFont="1" applyFill="1" applyBorder="1" applyAlignment="1">
      <alignment horizontal="center" vertical="center"/>
    </xf>
    <xf numFmtId="2" fontId="14" fillId="14" borderId="10" xfId="0" applyNumberFormat="1" applyFont="1" applyFill="1" applyBorder="1" applyAlignment="1">
      <alignment horizontal="center" vertical="center"/>
    </xf>
    <xf numFmtId="2" fontId="24" fillId="3" borderId="10" xfId="0" applyNumberFormat="1" applyFont="1" applyFill="1" applyBorder="1" applyAlignment="1">
      <alignment horizontal="center" vertical="center"/>
    </xf>
    <xf numFmtId="2" fontId="14" fillId="14" borderId="27" xfId="0" applyNumberFormat="1" applyFont="1" applyFill="1" applyBorder="1" applyAlignment="1">
      <alignment horizontal="center" vertical="center"/>
    </xf>
    <xf numFmtId="0" fontId="36" fillId="14" borderId="53" xfId="0" applyFont="1" applyFill="1" applyBorder="1" applyAlignment="1">
      <alignment horizontal="center" vertical="center"/>
    </xf>
    <xf numFmtId="0" fontId="36" fillId="14" borderId="14" xfId="0" applyFont="1" applyFill="1" applyBorder="1" applyAlignment="1">
      <alignment horizontal="center" vertical="center"/>
    </xf>
    <xf numFmtId="2" fontId="25" fillId="14" borderId="15" xfId="0" applyNumberFormat="1" applyFont="1" applyFill="1" applyBorder="1" applyAlignment="1">
      <alignment horizontal="center" vertical="center"/>
    </xf>
    <xf numFmtId="2" fontId="26" fillId="3" borderId="15" xfId="0" applyNumberFormat="1" applyFont="1" applyFill="1" applyBorder="1" applyAlignment="1">
      <alignment horizontal="center" vertical="center"/>
    </xf>
    <xf numFmtId="2" fontId="25" fillId="14" borderId="28" xfId="0" applyNumberFormat="1" applyFont="1" applyFill="1" applyBorder="1" applyAlignment="1">
      <alignment horizontal="center" vertical="center"/>
    </xf>
    <xf numFmtId="2" fontId="25" fillId="14" borderId="19" xfId="0" applyNumberFormat="1" applyFont="1" applyFill="1" applyBorder="1" applyAlignment="1">
      <alignment horizontal="center" vertical="center"/>
    </xf>
    <xf numFmtId="2" fontId="26" fillId="3" borderId="19" xfId="0" applyNumberFormat="1" applyFont="1" applyFill="1" applyBorder="1" applyAlignment="1">
      <alignment horizontal="center" vertical="center"/>
    </xf>
    <xf numFmtId="2" fontId="25" fillId="14" borderId="29" xfId="0" applyNumberFormat="1" applyFont="1" applyFill="1" applyBorder="1" applyAlignment="1">
      <alignment horizontal="center" vertical="center"/>
    </xf>
    <xf numFmtId="0" fontId="0" fillId="16" borderId="0" xfId="0" applyFill="1"/>
    <xf numFmtId="164" fontId="49" fillId="16" borderId="0" xfId="0" applyNumberFormat="1" applyFont="1" applyFill="1" applyAlignment="1">
      <alignment horizontal="right"/>
    </xf>
    <xf numFmtId="2" fontId="49" fillId="16" borderId="0" xfId="0" applyNumberFormat="1" applyFont="1" applyFill="1"/>
    <xf numFmtId="2" fontId="55" fillId="16" borderId="0" xfId="0" applyNumberFormat="1" applyFont="1" applyFill="1"/>
    <xf numFmtId="164" fontId="49" fillId="0" borderId="0" xfId="0" applyNumberFormat="1" applyFont="1" applyAlignment="1">
      <alignment horizontal="right"/>
    </xf>
    <xf numFmtId="2" fontId="49" fillId="0" borderId="0" xfId="0" applyNumberFormat="1" applyFont="1"/>
    <xf numFmtId="2" fontId="55" fillId="0" borderId="0" xfId="0" applyNumberFormat="1" applyFont="1"/>
    <xf numFmtId="0" fontId="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2" fontId="25" fillId="7" borderId="10" xfId="0" applyNumberFormat="1" applyFont="1" applyFill="1" applyBorder="1" applyAlignment="1">
      <alignment horizontal="center" vertical="center" wrapText="1"/>
    </xf>
    <xf numFmtId="2" fontId="25" fillId="7" borderId="27" xfId="0" applyNumberFormat="1" applyFont="1" applyFill="1" applyBorder="1" applyAlignment="1">
      <alignment horizontal="center" vertical="center" wrapText="1"/>
    </xf>
    <xf numFmtId="0" fontId="4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52" fillId="5" borderId="0" xfId="0" applyFont="1" applyFill="1" applyAlignment="1">
      <alignment vertical="center"/>
    </xf>
    <xf numFmtId="0" fontId="3" fillId="17" borderId="0" xfId="0" applyFont="1" applyFill="1" applyAlignment="1">
      <alignment horizontal="right" vertical="center"/>
    </xf>
    <xf numFmtId="1" fontId="19" fillId="5" borderId="11" xfId="0" applyNumberFormat="1" applyFont="1" applyFill="1" applyBorder="1" applyAlignment="1">
      <alignment horizontal="center" vertical="center" wrapText="1"/>
    </xf>
    <xf numFmtId="1" fontId="19" fillId="17" borderId="11" xfId="0" applyNumberFormat="1" applyFont="1" applyFill="1" applyBorder="1" applyAlignment="1">
      <alignment horizontal="center" vertical="center" wrapText="1"/>
    </xf>
    <xf numFmtId="165" fontId="62" fillId="6" borderId="13" xfId="0" applyNumberFormat="1" applyFont="1" applyFill="1" applyBorder="1" applyAlignment="1">
      <alignment horizontal="center" vertical="center"/>
    </xf>
    <xf numFmtId="4" fontId="62" fillId="6" borderId="13" xfId="0" applyNumberFormat="1" applyFont="1" applyFill="1" applyBorder="1" applyAlignment="1">
      <alignment horizontal="center" vertical="center"/>
    </xf>
    <xf numFmtId="4" fontId="63" fillId="6" borderId="13" xfId="0" applyNumberFormat="1" applyFont="1" applyFill="1" applyBorder="1" applyAlignment="1">
      <alignment horizontal="center" vertical="center"/>
    </xf>
    <xf numFmtId="4" fontId="64" fillId="6" borderId="13" xfId="0" applyNumberFormat="1" applyFont="1" applyFill="1" applyBorder="1" applyAlignment="1">
      <alignment horizontal="left" vertical="center"/>
    </xf>
    <xf numFmtId="0" fontId="65" fillId="0" borderId="0" xfId="0" applyFont="1" applyBorder="1" applyAlignment="1">
      <alignment vertical="center"/>
    </xf>
    <xf numFmtId="4" fontId="65" fillId="0" borderId="0" xfId="0" applyNumberFormat="1" applyFont="1" applyBorder="1" applyAlignment="1">
      <alignment vertical="center"/>
    </xf>
    <xf numFmtId="4" fontId="47" fillId="0" borderId="0" xfId="0" applyNumberFormat="1" applyFont="1" applyBorder="1" applyAlignment="1">
      <alignment vertical="center"/>
    </xf>
    <xf numFmtId="4" fontId="47" fillId="0" borderId="23" xfId="0" applyNumberFormat="1" applyFont="1" applyBorder="1" applyAlignment="1">
      <alignment vertical="center"/>
    </xf>
    <xf numFmtId="0" fontId="63" fillId="0" borderId="0" xfId="0" applyFont="1" applyAlignment="1">
      <alignment vertical="center"/>
    </xf>
    <xf numFmtId="0" fontId="65" fillId="0" borderId="1" xfId="0" applyFont="1" applyBorder="1" applyAlignment="1">
      <alignment vertical="center"/>
    </xf>
    <xf numFmtId="4" fontId="65" fillId="0" borderId="1" xfId="0" applyNumberFormat="1" applyFont="1" applyBorder="1" applyAlignment="1">
      <alignment vertical="center"/>
    </xf>
    <xf numFmtId="4" fontId="47" fillId="0" borderId="1" xfId="0" applyNumberFormat="1" applyFont="1" applyBorder="1" applyAlignment="1">
      <alignment vertical="center"/>
    </xf>
    <xf numFmtId="4" fontId="47" fillId="0" borderId="47" xfId="0" applyNumberFormat="1" applyFont="1" applyBorder="1" applyAlignment="1">
      <alignment horizontal="right" vertical="center"/>
    </xf>
    <xf numFmtId="4" fontId="17" fillId="7" borderId="13" xfId="0" applyNumberFormat="1" applyFont="1" applyFill="1" applyBorder="1" applyAlignment="1">
      <alignment horizontal="center" vertical="center"/>
    </xf>
    <xf numFmtId="4" fontId="48" fillId="17" borderId="13" xfId="0" applyNumberFormat="1" applyFont="1" applyFill="1" applyBorder="1" applyAlignment="1">
      <alignment horizontal="center" vertical="center"/>
    </xf>
    <xf numFmtId="4" fontId="66" fillId="17" borderId="13" xfId="0" applyNumberFormat="1" applyFont="1" applyFill="1" applyBorder="1" applyAlignment="1">
      <alignment horizontal="left" vertical="center"/>
    </xf>
    <xf numFmtId="0" fontId="46" fillId="17" borderId="0" xfId="0" applyFont="1" applyFill="1" applyAlignment="1">
      <alignment vertical="center"/>
    </xf>
    <xf numFmtId="4" fontId="18" fillId="0" borderId="0" xfId="0" applyNumberFormat="1" applyFont="1" applyBorder="1" applyAlignment="1">
      <alignment vertical="center"/>
    </xf>
    <xf numFmtId="4" fontId="18" fillId="17" borderId="0" xfId="0" applyNumberFormat="1" applyFont="1" applyFill="1" applyBorder="1" applyAlignment="1">
      <alignment vertical="center"/>
    </xf>
    <xf numFmtId="4" fontId="50" fillId="17" borderId="0" xfId="0" applyNumberFormat="1" applyFont="1" applyFill="1" applyBorder="1" applyAlignment="1">
      <alignment vertical="center"/>
    </xf>
    <xf numFmtId="4" fontId="3" fillId="17" borderId="23" xfId="0" applyNumberFormat="1" applyFont="1" applyFill="1" applyBorder="1" applyAlignment="1">
      <alignment horizontal="right" vertical="center"/>
    </xf>
    <xf numFmtId="4" fontId="48" fillId="17" borderId="23" xfId="0" applyNumberFormat="1" applyFont="1" applyFill="1" applyBorder="1" applyAlignment="1">
      <alignment horizontal="right" vertical="center"/>
    </xf>
    <xf numFmtId="4" fontId="50" fillId="0" borderId="0" xfId="0" applyNumberFormat="1" applyFont="1" applyBorder="1" applyAlignment="1">
      <alignment vertical="center"/>
    </xf>
    <xf numFmtId="4" fontId="50" fillId="0" borderId="23" xfId="0" applyNumberFormat="1" applyFont="1" applyBorder="1" applyAlignment="1">
      <alignment vertical="center"/>
    </xf>
    <xf numFmtId="0" fontId="52" fillId="0" borderId="0" xfId="0" applyFont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50" fillId="0" borderId="1" xfId="0" applyNumberFormat="1" applyFont="1" applyBorder="1" applyAlignment="1">
      <alignment vertical="center"/>
    </xf>
    <xf numFmtId="4" fontId="50" fillId="0" borderId="47" xfId="0" applyNumberFormat="1" applyFont="1" applyBorder="1" applyAlignment="1">
      <alignment vertical="center"/>
    </xf>
    <xf numFmtId="4" fontId="36" fillId="14" borderId="53" xfId="0" applyNumberFormat="1" applyFont="1" applyFill="1" applyBorder="1" applyAlignment="1">
      <alignment horizontal="center" vertical="center"/>
    </xf>
    <xf numFmtId="4" fontId="67" fillId="17" borderId="53" xfId="0" applyNumberFormat="1" applyFont="1" applyFill="1" applyBorder="1" applyAlignment="1">
      <alignment horizontal="center" vertical="center"/>
    </xf>
    <xf numFmtId="4" fontId="48" fillId="0" borderId="23" xfId="0" applyNumberFormat="1" applyFont="1" applyBorder="1" applyAlignment="1">
      <alignment vertical="center"/>
    </xf>
    <xf numFmtId="4" fontId="48" fillId="0" borderId="47" xfId="0" applyNumberFormat="1" applyFont="1" applyBorder="1" applyAlignment="1">
      <alignment vertical="center"/>
    </xf>
    <xf numFmtId="4" fontId="25" fillId="7" borderId="10" xfId="0" applyNumberFormat="1" applyFont="1" applyFill="1" applyBorder="1" applyAlignment="1">
      <alignment horizontal="center" vertical="center" wrapText="1"/>
    </xf>
    <xf numFmtId="4" fontId="68" fillId="7" borderId="10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/>
    </xf>
    <xf numFmtId="4" fontId="13" fillId="18" borderId="35" xfId="0" applyNumberFormat="1" applyFont="1" applyFill="1" applyBorder="1" applyAlignment="1">
      <alignment horizontal="center" vertical="center"/>
    </xf>
    <xf numFmtId="4" fontId="14" fillId="18" borderId="15" xfId="0" applyNumberFormat="1" applyFont="1" applyFill="1" applyBorder="1" applyAlignment="1">
      <alignment horizontal="center" vertical="center" wrapText="1"/>
    </xf>
    <xf numFmtId="4" fontId="12" fillId="19" borderId="15" xfId="0" applyNumberFormat="1" applyFont="1" applyFill="1" applyBorder="1" applyAlignment="1">
      <alignment horizontal="center" vertical="center" wrapText="1"/>
    </xf>
    <xf numFmtId="4" fontId="8" fillId="18" borderId="15" xfId="0" applyNumberFormat="1" applyFont="1" applyFill="1" applyBorder="1" applyAlignment="1">
      <alignment horizontal="center" vertical="center"/>
    </xf>
    <xf numFmtId="4" fontId="12" fillId="18" borderId="15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7" fillId="6" borderId="54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69" fillId="20" borderId="15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 wrapText="1"/>
    </xf>
    <xf numFmtId="0" fontId="1" fillId="0" borderId="15" xfId="0" applyFont="1" applyBorder="1"/>
    <xf numFmtId="167" fontId="8" fillId="0" borderId="15" xfId="0" applyNumberFormat="1" applyFont="1" applyFill="1" applyBorder="1" applyAlignment="1">
      <alignment horizontal="center" vertical="center"/>
    </xf>
    <xf numFmtId="167" fontId="12" fillId="0" borderId="15" xfId="0" applyNumberFormat="1" applyFont="1" applyFill="1" applyBorder="1" applyAlignment="1">
      <alignment horizontal="center" vertical="center"/>
    </xf>
    <xf numFmtId="167" fontId="14" fillId="0" borderId="15" xfId="0" applyNumberFormat="1" applyFont="1" applyFill="1" applyBorder="1" applyAlignment="1">
      <alignment horizontal="center" vertical="center" wrapText="1"/>
    </xf>
    <xf numFmtId="167" fontId="9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4" fontId="12" fillId="18" borderId="15" xfId="0" applyNumberFormat="1" applyFont="1" applyFill="1" applyBorder="1" applyAlignment="1">
      <alignment horizontal="center" vertical="center"/>
    </xf>
    <xf numFmtId="4" fontId="8" fillId="18" borderId="15" xfId="0" applyNumberFormat="1" applyFont="1" applyFill="1" applyBorder="1" applyAlignment="1">
      <alignment horizontal="center" vertical="center" wrapText="1"/>
    </xf>
    <xf numFmtId="4" fontId="12" fillId="11" borderId="15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170" fontId="72" fillId="0" borderId="15" xfId="1" applyNumberFormat="1" applyFont="1" applyFill="1" applyBorder="1" applyAlignment="1">
      <alignment horizontal="center" vertical="center" wrapText="1"/>
    </xf>
    <xf numFmtId="170" fontId="72" fillId="0" borderId="28" xfId="1" applyNumberFormat="1" applyFont="1" applyFill="1" applyBorder="1" applyAlignment="1">
      <alignment horizontal="center" vertical="center" wrapText="1"/>
    </xf>
    <xf numFmtId="4" fontId="24" fillId="19" borderId="15" xfId="0" applyNumberFormat="1" applyFont="1" applyFill="1" applyBorder="1" applyAlignment="1">
      <alignment horizontal="center" vertical="center" wrapText="1"/>
    </xf>
    <xf numFmtId="4" fontId="14" fillId="18" borderId="28" xfId="0" applyNumberFormat="1" applyFont="1" applyFill="1" applyBorder="1" applyAlignment="1">
      <alignment horizontal="center" vertical="center" wrapText="1"/>
    </xf>
    <xf numFmtId="4" fontId="34" fillId="19" borderId="15" xfId="0" applyNumberFormat="1" applyFont="1" applyFill="1" applyBorder="1" applyAlignment="1">
      <alignment horizontal="center" vertical="center" wrapText="1"/>
    </xf>
    <xf numFmtId="4" fontId="32" fillId="19" borderId="15" xfId="0" applyNumberFormat="1" applyFont="1" applyFill="1" applyBorder="1" applyAlignment="1">
      <alignment horizontal="center" vertical="center"/>
    </xf>
    <xf numFmtId="4" fontId="8" fillId="19" borderId="15" xfId="0" applyNumberFormat="1" applyFont="1" applyFill="1" applyBorder="1" applyAlignment="1">
      <alignment horizontal="center" vertical="center" wrapText="1"/>
    </xf>
    <xf numFmtId="4" fontId="25" fillId="18" borderId="28" xfId="0" applyNumberFormat="1" applyFont="1" applyFill="1" applyBorder="1" applyAlignment="1">
      <alignment horizontal="center" vertical="center" wrapText="1"/>
    </xf>
    <xf numFmtId="4" fontId="12" fillId="18" borderId="15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14" fillId="0" borderId="15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/>
    </xf>
    <xf numFmtId="4" fontId="25" fillId="0" borderId="28" xfId="0" applyNumberFormat="1" applyFont="1" applyFill="1" applyBorder="1" applyAlignment="1">
      <alignment horizontal="center" vertical="center" wrapText="1"/>
    </xf>
    <xf numFmtId="4" fontId="73" fillId="0" borderId="15" xfId="0" applyNumberFormat="1" applyFont="1" applyFill="1" applyBorder="1" applyAlignment="1">
      <alignment horizontal="center" vertical="center" wrapText="1"/>
    </xf>
    <xf numFmtId="4" fontId="74" fillId="0" borderId="15" xfId="0" applyNumberFormat="1" applyFont="1" applyFill="1" applyBorder="1" applyAlignment="1">
      <alignment horizontal="center" vertical="center" wrapText="1"/>
    </xf>
    <xf numFmtId="0" fontId="0" fillId="0" borderId="0" xfId="0"/>
    <xf numFmtId="4" fontId="14" fillId="0" borderId="15" xfId="0" applyNumberFormat="1" applyFont="1" applyFill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/>
    </xf>
    <xf numFmtId="4" fontId="12" fillId="21" borderId="15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/>
    </xf>
    <xf numFmtId="4" fontId="13" fillId="18" borderId="42" xfId="0" applyNumberFormat="1" applyFont="1" applyFill="1" applyBorder="1" applyAlignment="1">
      <alignment horizontal="center" vertical="center"/>
    </xf>
    <xf numFmtId="2" fontId="14" fillId="18" borderId="15" xfId="0" applyNumberFormat="1" applyFont="1" applyFill="1" applyBorder="1" applyAlignment="1">
      <alignment horizontal="center" vertical="center" wrapText="1"/>
    </xf>
    <xf numFmtId="0" fontId="24" fillId="18" borderId="15" xfId="0" applyFont="1" applyFill="1" applyBorder="1" applyAlignment="1">
      <alignment horizontal="center" vertical="center" wrapText="1"/>
    </xf>
    <xf numFmtId="0" fontId="14" fillId="18" borderId="28" xfId="0" applyFont="1" applyFill="1" applyBorder="1" applyAlignment="1">
      <alignment horizontal="center" vertical="center" wrapText="1"/>
    </xf>
    <xf numFmtId="4" fontId="34" fillId="18" borderId="15" xfId="0" applyNumberFormat="1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/>
    </xf>
    <xf numFmtId="167" fontId="8" fillId="18" borderId="15" xfId="0" applyNumberFormat="1" applyFont="1" applyFill="1" applyBorder="1" applyAlignment="1">
      <alignment horizontal="center" vertical="center"/>
    </xf>
    <xf numFmtId="0" fontId="25" fillId="18" borderId="28" xfId="0" applyFont="1" applyFill="1" applyBorder="1" applyAlignment="1">
      <alignment horizontal="center" vertical="center" wrapText="1"/>
    </xf>
    <xf numFmtId="0" fontId="34" fillId="18" borderId="15" xfId="0" applyFont="1" applyFill="1" applyBorder="1" applyAlignment="1">
      <alignment horizontal="center" vertical="center" wrapText="1"/>
    </xf>
    <xf numFmtId="2" fontId="8" fillId="18" borderId="15" xfId="0" applyNumberFormat="1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/>
    </xf>
    <xf numFmtId="4" fontId="12" fillId="21" borderId="15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25" fillId="0" borderId="28" xfId="0" applyNumberFormat="1" applyFont="1" applyFill="1" applyBorder="1" applyAlignment="1">
      <alignment horizontal="center" vertical="center" wrapText="1"/>
    </xf>
    <xf numFmtId="4" fontId="73" fillId="22" borderId="15" xfId="0" applyNumberFormat="1" applyFont="1" applyFill="1" applyBorder="1" applyAlignment="1">
      <alignment horizontal="center" vertical="center" wrapText="1"/>
    </xf>
    <xf numFmtId="4" fontId="74" fillId="23" borderId="15" xfId="0" applyNumberFormat="1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/>
    </xf>
    <xf numFmtId="2" fontId="2" fillId="19" borderId="15" xfId="0" applyNumberFormat="1" applyFont="1" applyFill="1" applyBorder="1" applyAlignment="1">
      <alignment horizontal="center"/>
    </xf>
    <xf numFmtId="2" fontId="2" fillId="19" borderId="15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/>
    </xf>
    <xf numFmtId="4" fontId="24" fillId="0" borderId="15" xfId="0" applyNumberFormat="1" applyFont="1" applyFill="1" applyBorder="1" applyAlignment="1">
      <alignment horizontal="center" vertical="center" wrapText="1"/>
    </xf>
    <xf numFmtId="4" fontId="34" fillId="0" borderId="15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/>
    </xf>
    <xf numFmtId="4" fontId="12" fillId="21" borderId="15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25" fillId="0" borderId="28" xfId="0" applyNumberFormat="1" applyFont="1" applyFill="1" applyBorder="1" applyAlignment="1">
      <alignment horizontal="center" vertical="center" wrapText="1"/>
    </xf>
    <xf numFmtId="4" fontId="73" fillId="22" borderId="15" xfId="0" applyNumberFormat="1" applyFont="1" applyFill="1" applyBorder="1" applyAlignment="1">
      <alignment horizontal="center" vertical="center" wrapText="1"/>
    </xf>
    <xf numFmtId="4" fontId="74" fillId="23" borderId="15" xfId="0" applyNumberFormat="1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4" fontId="24" fillId="0" borderId="43" xfId="0" applyNumberFormat="1" applyFont="1" applyFill="1" applyBorder="1" applyAlignment="1">
      <alignment horizontal="center" vertical="center" wrapText="1"/>
    </xf>
    <xf numFmtId="166" fontId="8" fillId="0" borderId="15" xfId="0" applyNumberFormat="1" applyFont="1" applyFill="1" applyBorder="1" applyAlignment="1">
      <alignment horizontal="center" vertical="center"/>
    </xf>
    <xf numFmtId="4" fontId="34" fillId="0" borderId="4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4" fontId="25" fillId="0" borderId="46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/>
    </xf>
    <xf numFmtId="4" fontId="1" fillId="0" borderId="15" xfId="0" applyNumberFormat="1" applyFont="1" applyFill="1" applyBorder="1"/>
    <xf numFmtId="4" fontId="2" fillId="0" borderId="15" xfId="0" applyNumberFormat="1" applyFont="1" applyFill="1" applyBorder="1"/>
    <xf numFmtId="2" fontId="2" fillId="0" borderId="15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/>
    </xf>
    <xf numFmtId="4" fontId="8" fillId="0" borderId="35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/>
    </xf>
    <xf numFmtId="170" fontId="8" fillId="0" borderId="15" xfId="0" applyNumberFormat="1" applyFont="1" applyFill="1" applyBorder="1" applyAlignment="1">
      <alignment horizontal="center" vertical="center"/>
    </xf>
    <xf numFmtId="166" fontId="14" fillId="14" borderId="15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1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165" fontId="13" fillId="0" borderId="15" xfId="0" applyNumberFormat="1" applyFont="1" applyFill="1" applyBorder="1" applyAlignment="1">
      <alignment horizontal="center" vertical="center"/>
    </xf>
    <xf numFmtId="4" fontId="1" fillId="0" borderId="35" xfId="0" applyNumberFormat="1" applyFont="1" applyFill="1" applyBorder="1" applyAlignment="1">
      <alignment horizontal="center" vertical="center" wrapText="1"/>
    </xf>
    <xf numFmtId="4" fontId="75" fillId="0" borderId="42" xfId="0" applyNumberFormat="1" applyFont="1" applyFill="1" applyBorder="1" applyAlignment="1">
      <alignment horizontal="center" vertical="center" wrapText="1"/>
    </xf>
    <xf numFmtId="4" fontId="75" fillId="0" borderId="33" xfId="0" applyNumberFormat="1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/>
    </xf>
    <xf numFmtId="0" fontId="3" fillId="24" borderId="57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165" fontId="13" fillId="0" borderId="35" xfId="0" applyNumberFormat="1" applyFont="1" applyFill="1" applyBorder="1" applyAlignment="1">
      <alignment horizontal="center" vertical="center"/>
    </xf>
    <xf numFmtId="165" fontId="13" fillId="0" borderId="42" xfId="0" applyNumberFormat="1" applyFont="1" applyFill="1" applyBorder="1" applyAlignment="1">
      <alignment horizontal="center" vertical="center"/>
    </xf>
    <xf numFmtId="165" fontId="13" fillId="0" borderId="33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 wrapText="1"/>
    </xf>
    <xf numFmtId="4" fontId="0" fillId="0" borderId="42" xfId="0" applyNumberFormat="1" applyFont="1" applyBorder="1" applyAlignment="1">
      <alignment horizontal="center" vertical="center" wrapText="1"/>
    </xf>
    <xf numFmtId="4" fontId="0" fillId="0" borderId="33" xfId="0" applyNumberFormat="1" applyFont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165" fontId="13" fillId="11" borderId="15" xfId="0" applyNumberFormat="1" applyFont="1" applyFill="1" applyBorder="1" applyAlignment="1">
      <alignment horizontal="center" vertical="center"/>
    </xf>
    <xf numFmtId="4" fontId="8" fillId="11" borderId="15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4" fontId="0" fillId="0" borderId="42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11" borderId="32" xfId="0" applyNumberFormat="1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 wrapText="1"/>
    </xf>
    <xf numFmtId="165" fontId="13" fillId="11" borderId="33" xfId="0" applyNumberFormat="1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 vertical="center"/>
    </xf>
    <xf numFmtId="0" fontId="8" fillId="11" borderId="35" xfId="0" applyFont="1" applyFill="1" applyBorder="1" applyAlignment="1">
      <alignment horizontal="center" vertical="center" wrapText="1"/>
    </xf>
    <xf numFmtId="165" fontId="13" fillId="11" borderId="35" xfId="0" applyNumberFormat="1" applyFont="1" applyFill="1" applyBorder="1" applyAlignment="1">
      <alignment horizontal="center" vertical="center"/>
    </xf>
    <xf numFmtId="4" fontId="0" fillId="11" borderId="15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45" fillId="18" borderId="15" xfId="0" applyFont="1" applyFill="1" applyBorder="1" applyAlignment="1">
      <alignment horizontal="center" vertical="top" wrapText="1"/>
    </xf>
    <xf numFmtId="0" fontId="43" fillId="18" borderId="15" xfId="0" applyFont="1" applyFill="1" applyBorder="1"/>
    <xf numFmtId="0" fontId="12" fillId="18" borderId="15" xfId="0" applyFont="1" applyFill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center"/>
    </xf>
    <xf numFmtId="0" fontId="45" fillId="18" borderId="15" xfId="0" applyFont="1" applyFill="1" applyBorder="1" applyAlignment="1">
      <alignment horizontal="center" wrapText="1"/>
    </xf>
    <xf numFmtId="0" fontId="12" fillId="18" borderId="15" xfId="0" applyFont="1" applyFill="1" applyBorder="1" applyAlignment="1">
      <alignment horizontal="left" wrapText="1"/>
    </xf>
    <xf numFmtId="0" fontId="1" fillId="11" borderId="16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49" fontId="22" fillId="7" borderId="24" xfId="0" applyNumberFormat="1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 wrapText="1"/>
    </xf>
    <xf numFmtId="165" fontId="13" fillId="7" borderId="25" xfId="0" applyNumberFormat="1" applyFont="1" applyFill="1" applyBorder="1" applyAlignment="1">
      <alignment horizontal="center" vertical="center"/>
    </xf>
    <xf numFmtId="2" fontId="23" fillId="7" borderId="25" xfId="0" applyNumberFormat="1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/>
    </xf>
    <xf numFmtId="0" fontId="8" fillId="18" borderId="10" xfId="0" applyFont="1" applyFill="1" applyBorder="1" applyAlignment="1">
      <alignment horizontal="center" vertical="center" wrapText="1"/>
    </xf>
    <xf numFmtId="165" fontId="13" fillId="18" borderId="10" xfId="0" applyNumberFormat="1" applyFont="1" applyFill="1" applyBorder="1" applyAlignment="1">
      <alignment horizontal="center" vertical="center"/>
    </xf>
    <xf numFmtId="4" fontId="8" fillId="18" borderId="15" xfId="0" applyNumberFormat="1" applyFont="1" applyFill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center" vertical="center" wrapText="1"/>
    </xf>
    <xf numFmtId="165" fontId="13" fillId="10" borderId="10" xfId="0" applyNumberFormat="1" applyFont="1" applyFill="1" applyBorder="1" applyAlignment="1">
      <alignment horizontal="center" vertical="center"/>
    </xf>
    <xf numFmtId="2" fontId="8" fillId="10" borderId="28" xfId="0" applyNumberFormat="1" applyFont="1" applyFill="1" applyBorder="1" applyAlignment="1">
      <alignment horizontal="center" vertical="center" wrapText="1"/>
    </xf>
    <xf numFmtId="49" fontId="30" fillId="0" borderId="16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 vertical="center"/>
    </xf>
    <xf numFmtId="0" fontId="4" fillId="14" borderId="38" xfId="0" applyFont="1" applyFill="1" applyBorder="1" applyAlignment="1">
      <alignment horizontal="center" vertical="center"/>
    </xf>
    <xf numFmtId="0" fontId="4" fillId="14" borderId="39" xfId="0" applyFont="1" applyFill="1" applyBorder="1" applyAlignment="1">
      <alignment horizontal="center" vertical="center"/>
    </xf>
    <xf numFmtId="4" fontId="4" fillId="14" borderId="19" xfId="0" applyNumberFormat="1" applyFont="1" applyFill="1" applyBorder="1" applyAlignment="1">
      <alignment horizontal="center" vertical="center"/>
    </xf>
    <xf numFmtId="0" fontId="36" fillId="14" borderId="37" xfId="0" applyFont="1" applyFill="1" applyBorder="1" applyAlignment="1">
      <alignment horizontal="center" vertical="center" wrapText="1"/>
    </xf>
    <xf numFmtId="0" fontId="4" fillId="14" borderId="20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49" fontId="30" fillId="11" borderId="16" xfId="0" applyNumberFormat="1" applyFont="1" applyFill="1" applyBorder="1" applyAlignment="1">
      <alignment horizontal="center" vertical="center"/>
    </xf>
    <xf numFmtId="165" fontId="12" fillId="11" borderId="15" xfId="0" applyNumberFormat="1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 wrapText="1"/>
    </xf>
    <xf numFmtId="165" fontId="12" fillId="18" borderId="19" xfId="0" applyNumberFormat="1" applyFont="1" applyFill="1" applyBorder="1" applyAlignment="1">
      <alignment horizontal="center" vertical="center"/>
    </xf>
    <xf numFmtId="4" fontId="37" fillId="18" borderId="15" xfId="0" applyNumberFormat="1" applyFont="1" applyFill="1" applyBorder="1" applyAlignment="1">
      <alignment horizontal="center" vertical="center" wrapText="1"/>
    </xf>
    <xf numFmtId="165" fontId="12" fillId="18" borderId="15" xfId="0" applyNumberFormat="1" applyFont="1" applyFill="1" applyBorder="1" applyAlignment="1">
      <alignment horizontal="center" vertical="center"/>
    </xf>
    <xf numFmtId="49" fontId="30" fillId="0" borderId="40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4" fontId="12" fillId="0" borderId="35" xfId="0" applyNumberFormat="1" applyFont="1" applyBorder="1" applyAlignment="1">
      <alignment horizontal="center" vertical="center"/>
    </xf>
    <xf numFmtId="0" fontId="28" fillId="9" borderId="31" xfId="0" applyFont="1" applyFill="1" applyBorder="1" applyAlignment="1">
      <alignment horizontal="center" vertical="center" wrapText="1"/>
    </xf>
    <xf numFmtId="165" fontId="13" fillId="10" borderId="34" xfId="0" applyNumberFormat="1" applyFont="1" applyFill="1" applyBorder="1" applyAlignment="1">
      <alignment horizontal="center" vertical="center"/>
    </xf>
    <xf numFmtId="49" fontId="41" fillId="0" borderId="16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 wrapText="1"/>
    </xf>
    <xf numFmtId="4" fontId="8" fillId="0" borderId="42" xfId="0" applyNumberFormat="1" applyFont="1" applyBorder="1" applyAlignment="1">
      <alignment horizontal="center" vertical="center" wrapText="1"/>
    </xf>
    <xf numFmtId="4" fontId="8" fillId="0" borderId="37" xfId="0" applyNumberFormat="1" applyFont="1" applyBorder="1" applyAlignment="1">
      <alignment horizontal="center" vertical="center" wrapText="1"/>
    </xf>
    <xf numFmtId="49" fontId="30" fillId="13" borderId="16" xfId="0" applyNumberFormat="1" applyFont="1" applyFill="1" applyBorder="1" applyAlignment="1">
      <alignment horizontal="center" vertical="center"/>
    </xf>
    <xf numFmtId="49" fontId="39" fillId="15" borderId="16" xfId="0" applyNumberFormat="1" applyFont="1" applyFill="1" applyBorder="1" applyAlignment="1">
      <alignment horizontal="center" vertical="center"/>
    </xf>
    <xf numFmtId="49" fontId="39" fillId="15" borderId="20" xfId="0" applyNumberFormat="1" applyFont="1" applyFill="1" applyBorder="1" applyAlignment="1">
      <alignment horizontal="center" vertical="center"/>
    </xf>
    <xf numFmtId="49" fontId="30" fillId="18" borderId="16" xfId="0" applyNumberFormat="1" applyFont="1" applyFill="1" applyBorder="1" applyAlignment="1">
      <alignment horizontal="center" vertical="center"/>
    </xf>
    <xf numFmtId="4" fontId="12" fillId="18" borderId="15" xfId="0" applyNumberFormat="1" applyFont="1" applyFill="1" applyBorder="1" applyAlignment="1">
      <alignment horizontal="center" vertical="center"/>
    </xf>
    <xf numFmtId="4" fontId="8" fillId="18" borderId="15" xfId="0" applyNumberFormat="1" applyFont="1" applyFill="1" applyBorder="1" applyAlignment="1">
      <alignment horizontal="center" wrapText="1"/>
    </xf>
    <xf numFmtId="4" fontId="12" fillId="11" borderId="1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165" fontId="13" fillId="6" borderId="2" xfId="0" applyNumberFormat="1" applyFont="1" applyFill="1" applyBorder="1" applyAlignment="1">
      <alignment horizontal="center" vertical="center"/>
    </xf>
    <xf numFmtId="4" fontId="17" fillId="6" borderId="11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9" fontId="30" fillId="0" borderId="36" xfId="0" applyNumberFormat="1" applyFont="1" applyFill="1" applyBorder="1" applyAlignment="1">
      <alignment horizontal="center" vertical="center"/>
    </xf>
    <xf numFmtId="49" fontId="30" fillId="0" borderId="40" xfId="0" applyNumberFormat="1" applyFont="1" applyFill="1" applyBorder="1" applyAlignment="1">
      <alignment horizontal="center" vertical="center"/>
    </xf>
    <xf numFmtId="49" fontId="30" fillId="0" borderId="32" xfId="0" applyNumberFormat="1" applyFont="1" applyFill="1" applyBorder="1" applyAlignment="1">
      <alignment horizontal="center" vertical="center"/>
    </xf>
    <xf numFmtId="4" fontId="8" fillId="0" borderId="42" xfId="0" applyNumberFormat="1" applyFont="1" applyFill="1" applyBorder="1" applyAlignment="1">
      <alignment horizontal="center" vertical="center" wrapText="1"/>
    </xf>
    <xf numFmtId="4" fontId="8" fillId="0" borderId="33" xfId="0" applyNumberFormat="1" applyFont="1" applyFill="1" applyBorder="1" applyAlignment="1">
      <alignment horizontal="center" vertical="center" wrapText="1"/>
    </xf>
    <xf numFmtId="0" fontId="23" fillId="7" borderId="25" xfId="0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/>
    </xf>
    <xf numFmtId="0" fontId="28" fillId="9" borderId="38" xfId="0" applyFont="1" applyFill="1" applyBorder="1" applyAlignment="1">
      <alignment horizontal="center" vertical="center" wrapText="1"/>
    </xf>
    <xf numFmtId="0" fontId="28" fillId="9" borderId="56" xfId="0" applyFont="1" applyFill="1" applyBorder="1" applyAlignment="1">
      <alignment horizontal="center" vertical="center" wrapText="1"/>
    </xf>
    <xf numFmtId="0" fontId="28" fillId="9" borderId="22" xfId="0" applyFont="1" applyFill="1" applyBorder="1" applyAlignment="1">
      <alignment horizontal="center" vertical="center" wrapText="1"/>
    </xf>
    <xf numFmtId="165" fontId="13" fillId="10" borderId="26" xfId="0" applyNumberFormat="1" applyFont="1" applyFill="1" applyBorder="1" applyAlignment="1">
      <alignment horizontal="center" vertical="center"/>
    </xf>
    <xf numFmtId="165" fontId="13" fillId="10" borderId="55" xfId="0" applyNumberFormat="1" applyFont="1" applyFill="1" applyBorder="1" applyAlignment="1">
      <alignment horizontal="center" vertical="center"/>
    </xf>
    <xf numFmtId="165" fontId="13" fillId="10" borderId="53" xfId="0" applyNumberFormat="1" applyFont="1" applyFill="1" applyBorder="1" applyAlignment="1">
      <alignment horizontal="center" vertical="center"/>
    </xf>
    <xf numFmtId="2" fontId="8" fillId="10" borderId="26" xfId="0" applyNumberFormat="1" applyFont="1" applyFill="1" applyBorder="1" applyAlignment="1">
      <alignment horizontal="center" vertical="center" wrapText="1"/>
    </xf>
    <xf numFmtId="2" fontId="8" fillId="10" borderId="55" xfId="0" applyNumberFormat="1" applyFont="1" applyFill="1" applyBorder="1" applyAlignment="1">
      <alignment horizontal="center" vertical="center" wrapText="1"/>
    </xf>
    <xf numFmtId="2" fontId="8" fillId="10" borderId="14" xfId="0" applyNumberFormat="1" applyFont="1" applyFill="1" applyBorder="1" applyAlignment="1">
      <alignment horizontal="center" vertical="center" wrapText="1"/>
    </xf>
    <xf numFmtId="49" fontId="30" fillId="0" borderId="16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wrapText="1"/>
    </xf>
    <xf numFmtId="4" fontId="8" fillId="0" borderId="42" xfId="0" applyNumberFormat="1" applyFont="1" applyFill="1" applyBorder="1" applyAlignment="1">
      <alignment horizontal="center" wrapText="1"/>
    </xf>
    <xf numFmtId="0" fontId="38" fillId="9" borderId="3" xfId="0" applyFont="1" applyFill="1" applyBorder="1" applyAlignment="1">
      <alignment horizontal="center" vertical="center" wrapText="1"/>
    </xf>
    <xf numFmtId="49" fontId="39" fillId="15" borderId="12" xfId="0" applyNumberFormat="1" applyFont="1" applyFill="1" applyBorder="1" applyAlignment="1">
      <alignment horizontal="center" vertical="center"/>
    </xf>
    <xf numFmtId="0" fontId="36" fillId="14" borderId="24" xfId="0" applyFont="1" applyFill="1" applyBorder="1" applyAlignment="1">
      <alignment horizontal="left" vertical="center" wrapText="1"/>
    </xf>
    <xf numFmtId="165" fontId="13" fillId="7" borderId="24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165" fontId="13" fillId="7" borderId="24" xfId="0" applyNumberFormat="1" applyFont="1" applyFill="1" applyBorder="1" applyAlignment="1">
      <alignment horizontal="center" vertical="center" wrapText="1"/>
    </xf>
    <xf numFmtId="0" fontId="61" fillId="6" borderId="3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4" fillId="14" borderId="25" xfId="0" applyFont="1" applyFill="1" applyBorder="1" applyAlignment="1">
      <alignment horizontal="center" vertical="center"/>
    </xf>
    <xf numFmtId="0" fontId="36" fillId="14" borderId="24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38" fillId="9" borderId="6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 2" xfId="2"/>
    <cellStyle name="Финансовый 2" xfId="1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D0CECE"/>
      <rgbColor rgb="FF808080"/>
      <rgbColor rgb="FF5B9BD5"/>
      <rgbColor rgb="FF993366"/>
      <rgbColor rgb="FFFFF2CC"/>
      <rgbColor rgb="FFDEEBF7"/>
      <rgbColor rgb="FF660066"/>
      <rgbColor rgb="FFFBE5D6"/>
      <rgbColor rgb="FF0070C0"/>
      <rgbColor rgb="FFE3D5FF"/>
      <rgbColor rgb="FF000080"/>
      <rgbColor rgb="FFFF00FF"/>
      <rgbColor rgb="FFFFE699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FF99"/>
      <rgbColor rgb="FFC5E0B4"/>
      <rgbColor rgb="FFF4B183"/>
      <rgbColor rgb="FFFFCCCC"/>
      <rgbColor rgb="FFF8CBAD"/>
      <rgbColor rgb="FF4472C4"/>
      <rgbColor rgb="FF33CCCC"/>
      <rgbColor rgb="FF99CC00"/>
      <rgbColor rgb="FFFFD96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6"/>
  <sheetViews>
    <sheetView tabSelected="1" view="pageBreakPreview" zoomScale="50" zoomScaleNormal="50" zoomScaleSheetLayoutView="50" zoomScalePageLayoutView="50" workbookViewId="0">
      <pane xSplit="4" ySplit="4" topLeftCell="E69" activePane="bottomRight" state="frozen"/>
      <selection pane="topRight" activeCell="E1" sqref="E1"/>
      <selection pane="bottomLeft" activeCell="A236" sqref="A236"/>
      <selection pane="bottomRight" activeCell="A2" sqref="A2:J2"/>
    </sheetView>
  </sheetViews>
  <sheetFormatPr defaultRowHeight="20.25" x14ac:dyDescent="0.3"/>
  <cols>
    <col min="1" max="1" width="10.5703125" style="1" customWidth="1"/>
    <col min="2" max="2" width="65.28515625" style="2" customWidth="1"/>
    <col min="3" max="3" width="14.5703125" style="2" customWidth="1"/>
    <col min="4" max="4" width="25.140625" style="3" customWidth="1"/>
    <col min="5" max="5" width="19.7109375" style="2" customWidth="1"/>
    <col min="6" max="6" width="21.85546875" style="2" customWidth="1"/>
    <col min="7" max="7" width="22.42578125" style="2" customWidth="1"/>
    <col min="8" max="9" width="18.28515625" style="2" customWidth="1"/>
    <col min="10" max="10" width="196.5703125" style="2" customWidth="1"/>
    <col min="11" max="11" width="19" style="4" customWidth="1"/>
    <col min="12" max="12" width="14.140625" style="2" customWidth="1"/>
    <col min="13" max="13" width="16.140625" style="2" customWidth="1"/>
    <col min="14" max="14" width="15" style="2" customWidth="1"/>
    <col min="15" max="1024" width="8.7109375" customWidth="1"/>
  </cols>
  <sheetData>
    <row r="1" spans="1:14" x14ac:dyDescent="0.3">
      <c r="B1" s="5" t="s">
        <v>0</v>
      </c>
      <c r="N1" s="6" t="s">
        <v>1</v>
      </c>
    </row>
    <row r="2" spans="1:14" ht="107.25" customHeight="1" thickBot="1" x14ac:dyDescent="0.3">
      <c r="A2" s="564" t="s">
        <v>170</v>
      </c>
      <c r="B2" s="564"/>
      <c r="C2" s="564"/>
      <c r="D2" s="564"/>
      <c r="E2" s="564"/>
      <c r="F2" s="564"/>
      <c r="G2" s="564"/>
      <c r="H2" s="564"/>
      <c r="I2" s="564"/>
      <c r="J2" s="564"/>
      <c r="K2" s="565" t="s">
        <v>168</v>
      </c>
      <c r="L2" s="565"/>
      <c r="M2" s="565"/>
      <c r="N2" s="566"/>
    </row>
    <row r="3" spans="1:14" ht="101.25" customHeight="1" thickBot="1" x14ac:dyDescent="0.3">
      <c r="A3" s="7" t="s">
        <v>3</v>
      </c>
      <c r="B3" s="8" t="s">
        <v>4</v>
      </c>
      <c r="C3" s="567" t="s">
        <v>5</v>
      </c>
      <c r="D3" s="567"/>
      <c r="E3" s="568" t="s">
        <v>6</v>
      </c>
      <c r="F3" s="568"/>
      <c r="G3" s="568"/>
      <c r="H3" s="568"/>
      <c r="I3" s="568"/>
      <c r="J3" s="569" t="s">
        <v>7</v>
      </c>
      <c r="K3" s="575" t="s">
        <v>8</v>
      </c>
      <c r="L3" s="576"/>
      <c r="M3" s="577"/>
      <c r="N3" s="570" t="s">
        <v>9</v>
      </c>
    </row>
    <row r="4" spans="1:14" ht="147" customHeight="1" thickBot="1" x14ac:dyDescent="0.3">
      <c r="A4" s="7"/>
      <c r="B4" s="9" t="s">
        <v>10</v>
      </c>
      <c r="C4" s="10" t="s">
        <v>11</v>
      </c>
      <c r="D4" s="11" t="s">
        <v>12</v>
      </c>
      <c r="E4" s="12" t="s">
        <v>165</v>
      </c>
      <c r="F4" s="11" t="s">
        <v>13</v>
      </c>
      <c r="G4" s="13" t="s">
        <v>198</v>
      </c>
      <c r="H4" s="11" t="s">
        <v>166</v>
      </c>
      <c r="I4" s="14" t="s">
        <v>167</v>
      </c>
      <c r="J4" s="569"/>
      <c r="K4" s="380" t="s">
        <v>14</v>
      </c>
      <c r="L4" s="380" t="s">
        <v>15</v>
      </c>
      <c r="M4" s="381" t="s">
        <v>169</v>
      </c>
      <c r="N4" s="570"/>
    </row>
    <row r="5" spans="1:14" s="18" customFormat="1" ht="24.75" customHeight="1" thickBot="1" x14ac:dyDescent="0.3">
      <c r="A5" s="571"/>
      <c r="B5" s="572" t="s">
        <v>16</v>
      </c>
      <c r="C5" s="573"/>
      <c r="D5" s="15" t="s">
        <v>17</v>
      </c>
      <c r="E5" s="16">
        <f>E6+E7+E8</f>
        <v>312.47641015000005</v>
      </c>
      <c r="F5" s="16">
        <f>F6+F7+F8</f>
        <v>259.09341382999997</v>
      </c>
      <c r="G5" s="16">
        <f>G6+G7+G8</f>
        <v>3.4221684199999998</v>
      </c>
      <c r="H5" s="16">
        <f>H6+H7+H8</f>
        <v>82.237234719999989</v>
      </c>
      <c r="I5" s="16">
        <f>I6+I7+I8</f>
        <v>46.34550926</v>
      </c>
      <c r="J5" s="574"/>
      <c r="K5" s="378">
        <f>K6+K7+K8</f>
        <v>124.06886290000001</v>
      </c>
      <c r="L5" s="378">
        <f>L6+L7+L8</f>
        <v>568.30666571999996</v>
      </c>
      <c r="M5" s="379">
        <f>M6+M7+M8</f>
        <v>79.796391749999998</v>
      </c>
      <c r="N5" s="17">
        <f>N6+N7+N8</f>
        <v>1008.88265505</v>
      </c>
    </row>
    <row r="6" spans="1:14" s="18" customFormat="1" ht="24.75" customHeight="1" thickBot="1" x14ac:dyDescent="0.3">
      <c r="A6" s="571"/>
      <c r="B6" s="572"/>
      <c r="C6" s="573"/>
      <c r="D6" s="19" t="s">
        <v>18</v>
      </c>
      <c r="E6" s="20">
        <f t="shared" ref="E6:I8" si="0">E11+E282</f>
        <v>33.842419589999999</v>
      </c>
      <c r="F6" s="20">
        <f t="shared" si="0"/>
        <v>32.868999799999997</v>
      </c>
      <c r="G6" s="20">
        <f t="shared" si="0"/>
        <v>0</v>
      </c>
      <c r="H6" s="20">
        <f t="shared" si="0"/>
        <v>25.42</v>
      </c>
      <c r="I6" s="20">
        <f t="shared" si="0"/>
        <v>12.36</v>
      </c>
      <c r="J6" s="574"/>
      <c r="K6" s="21">
        <f t="shared" ref="K6:N8" si="1">K11+K282</f>
        <v>37.293680000000002</v>
      </c>
      <c r="L6" s="21">
        <f t="shared" si="1"/>
        <v>213.00247247000001</v>
      </c>
      <c r="M6" s="22">
        <f t="shared" si="1"/>
        <v>0</v>
      </c>
      <c r="N6" s="23">
        <f t="shared" si="1"/>
        <v>321.91857206000003</v>
      </c>
    </row>
    <row r="7" spans="1:14" s="18" customFormat="1" ht="24.75" customHeight="1" thickBot="1" x14ac:dyDescent="0.3">
      <c r="A7" s="571"/>
      <c r="B7" s="572"/>
      <c r="C7" s="573"/>
      <c r="D7" s="19" t="s">
        <v>19</v>
      </c>
      <c r="E7" s="20">
        <f t="shared" si="0"/>
        <v>267.37053226</v>
      </c>
      <c r="F7" s="20">
        <f t="shared" si="0"/>
        <v>218.442201952</v>
      </c>
      <c r="G7" s="20">
        <f t="shared" si="0"/>
        <v>2.4407587899999998</v>
      </c>
      <c r="H7" s="20">
        <f t="shared" si="0"/>
        <v>46.610711930000001</v>
      </c>
      <c r="I7" s="20">
        <f t="shared" si="0"/>
        <v>25.95871193</v>
      </c>
      <c r="J7" s="574"/>
      <c r="K7" s="21">
        <f t="shared" si="1"/>
        <v>77.731287410000007</v>
      </c>
      <c r="L7" s="21">
        <f t="shared" si="1"/>
        <v>329.48557016999996</v>
      </c>
      <c r="M7" s="22">
        <f t="shared" si="1"/>
        <v>76.900000000000006</v>
      </c>
      <c r="N7" s="23">
        <f t="shared" si="1"/>
        <v>625.1101807</v>
      </c>
    </row>
    <row r="8" spans="1:14" s="18" customFormat="1" ht="24.75" customHeight="1" thickBot="1" x14ac:dyDescent="0.3">
      <c r="A8" s="571"/>
      <c r="B8" s="572"/>
      <c r="C8" s="573"/>
      <c r="D8" s="24" t="s">
        <v>20</v>
      </c>
      <c r="E8" s="25">
        <f t="shared" si="0"/>
        <v>11.2634583</v>
      </c>
      <c r="F8" s="25">
        <f t="shared" si="0"/>
        <v>7.7822120779999997</v>
      </c>
      <c r="G8" s="25">
        <f t="shared" si="0"/>
        <v>0.98140963000000003</v>
      </c>
      <c r="H8" s="25">
        <f t="shared" si="0"/>
        <v>10.206522789999999</v>
      </c>
      <c r="I8" s="25">
        <f t="shared" si="0"/>
        <v>8.0267973299999991</v>
      </c>
      <c r="J8" s="574"/>
      <c r="K8" s="26">
        <f t="shared" si="1"/>
        <v>9.0438954900000006</v>
      </c>
      <c r="L8" s="26">
        <f t="shared" si="1"/>
        <v>25.818623080000002</v>
      </c>
      <c r="M8" s="27">
        <f t="shared" si="1"/>
        <v>2.8963917499999994</v>
      </c>
      <c r="N8" s="28">
        <f t="shared" si="1"/>
        <v>61.853902290000008</v>
      </c>
    </row>
    <row r="9" spans="1:14" s="18" customFormat="1" ht="11.25" customHeight="1" thickBot="1" x14ac:dyDescent="0.3">
      <c r="A9" s="29"/>
      <c r="B9" s="30"/>
      <c r="C9" s="31"/>
      <c r="D9" s="32"/>
      <c r="E9" s="33"/>
      <c r="F9" s="33"/>
      <c r="G9" s="33"/>
      <c r="H9" s="33"/>
      <c r="I9" s="33"/>
      <c r="J9" s="33"/>
      <c r="K9" s="34"/>
      <c r="L9" s="34"/>
      <c r="M9" s="33"/>
      <c r="N9" s="35"/>
    </row>
    <row r="10" spans="1:14" s="18" customFormat="1" ht="24.75" customHeight="1" thickBot="1" x14ac:dyDescent="0.3">
      <c r="A10" s="523"/>
      <c r="B10" s="524" t="s">
        <v>21</v>
      </c>
      <c r="C10" s="525"/>
      <c r="D10" s="36" t="s">
        <v>17</v>
      </c>
      <c r="E10" s="37">
        <f>SUM(E11:E13)</f>
        <v>56.477148290000002</v>
      </c>
      <c r="F10" s="37">
        <f>SUM(F11:F13)</f>
        <v>40.886904899999998</v>
      </c>
      <c r="G10" s="37">
        <f>SUM(G11:G13)</f>
        <v>3.4221684199999998</v>
      </c>
      <c r="H10" s="37">
        <f>SUM(H11:H13)</f>
        <v>54.623547010000003</v>
      </c>
      <c r="I10" s="37">
        <f>SUM(I11:I13)</f>
        <v>19.891882329999998</v>
      </c>
      <c r="J10" s="583"/>
      <c r="K10" s="38">
        <f>SUM(K11:K13)</f>
        <v>49.941027850000005</v>
      </c>
      <c r="L10" s="38">
        <f>SUM(L11:L13)</f>
        <v>304.13215700000001</v>
      </c>
      <c r="M10" s="37">
        <f>SUM(M11:M13)</f>
        <v>0.01</v>
      </c>
      <c r="N10" s="39">
        <f>SUM(N11:N13)</f>
        <v>485.07576248000004</v>
      </c>
    </row>
    <row r="11" spans="1:14" s="18" customFormat="1" ht="24.75" customHeight="1" thickBot="1" x14ac:dyDescent="0.3">
      <c r="A11" s="523"/>
      <c r="B11" s="524"/>
      <c r="C11" s="525"/>
      <c r="D11" s="40" t="s">
        <v>18</v>
      </c>
      <c r="E11" s="41">
        <f t="shared" ref="E11:I13" si="2">E99+E119+E147+E164+E175+E186+E197+E208+E219+E244+E261+E272</f>
        <v>33.842419589999999</v>
      </c>
      <c r="F11" s="41">
        <f t="shared" si="2"/>
        <v>32.868999799999997</v>
      </c>
      <c r="G11" s="41">
        <f t="shared" si="2"/>
        <v>0</v>
      </c>
      <c r="H11" s="41">
        <f t="shared" si="2"/>
        <v>25.42</v>
      </c>
      <c r="I11" s="41">
        <f t="shared" si="2"/>
        <v>12.36</v>
      </c>
      <c r="J11" s="583"/>
      <c r="K11" s="42">
        <f t="shared" ref="K11:M13" si="3">K99+K119+K147+K164+K175+K186+K197+K208+K219+K244+K261+K272</f>
        <v>37.293680000000002</v>
      </c>
      <c r="L11" s="42">
        <f t="shared" si="3"/>
        <v>209.98600000000002</v>
      </c>
      <c r="M11" s="43">
        <f t="shared" si="3"/>
        <v>0</v>
      </c>
      <c r="N11" s="44">
        <f>E11+H11+I11+K11+L11+M11</f>
        <v>318.90209959000003</v>
      </c>
    </row>
    <row r="12" spans="1:14" s="18" customFormat="1" ht="24.75" customHeight="1" thickBot="1" x14ac:dyDescent="0.3">
      <c r="A12" s="523"/>
      <c r="B12" s="524"/>
      <c r="C12" s="525"/>
      <c r="D12" s="40" t="s">
        <v>19</v>
      </c>
      <c r="E12" s="41">
        <f t="shared" si="2"/>
        <v>18.623782260000002</v>
      </c>
      <c r="F12" s="41">
        <f t="shared" si="2"/>
        <v>6.4441032899999993</v>
      </c>
      <c r="G12" s="41">
        <f t="shared" si="2"/>
        <v>2.4407587899999998</v>
      </c>
      <c r="H12" s="41">
        <f t="shared" si="2"/>
        <v>26.742000000000001</v>
      </c>
      <c r="I12" s="41">
        <f t="shared" si="2"/>
        <v>6.09</v>
      </c>
      <c r="J12" s="583"/>
      <c r="K12" s="42">
        <f t="shared" si="3"/>
        <v>8.3312874099999998</v>
      </c>
      <c r="L12" s="42">
        <f t="shared" si="3"/>
        <v>75.78</v>
      </c>
      <c r="M12" s="43">
        <f t="shared" si="3"/>
        <v>0</v>
      </c>
      <c r="N12" s="44">
        <f>E12+H12+I12+K12+L12+M12</f>
        <v>135.56706967000002</v>
      </c>
    </row>
    <row r="13" spans="1:14" s="18" customFormat="1" ht="24.75" customHeight="1" thickBot="1" x14ac:dyDescent="0.3">
      <c r="A13" s="523"/>
      <c r="B13" s="524"/>
      <c r="C13" s="525"/>
      <c r="D13" s="45" t="s">
        <v>20</v>
      </c>
      <c r="E13" s="41">
        <f>E101+E121+E149+E166+E177+E188+E199+E210+E221+E246+E263+E274</f>
        <v>4.0109464399999997</v>
      </c>
      <c r="F13" s="41">
        <f t="shared" si="2"/>
        <v>1.57380181</v>
      </c>
      <c r="G13" s="41">
        <f t="shared" si="2"/>
        <v>0.98140963000000003</v>
      </c>
      <c r="H13" s="41">
        <f t="shared" si="2"/>
        <v>2.4615470099999999</v>
      </c>
      <c r="I13" s="41">
        <f t="shared" si="2"/>
        <v>1.4418823300000001</v>
      </c>
      <c r="J13" s="583"/>
      <c r="K13" s="42">
        <f t="shared" si="3"/>
        <v>4.3160604400000002</v>
      </c>
      <c r="L13" s="42">
        <f t="shared" si="3"/>
        <v>18.366157000000001</v>
      </c>
      <c r="M13" s="41">
        <f t="shared" si="3"/>
        <v>0.01</v>
      </c>
      <c r="N13" s="46">
        <f>E13+H13+I13+K13+L13+M13</f>
        <v>30.606593220000004</v>
      </c>
    </row>
    <row r="14" spans="1:14" s="18" customFormat="1" ht="11.25" customHeight="1" thickBot="1" x14ac:dyDescent="0.3">
      <c r="A14" s="47"/>
      <c r="B14" s="32"/>
      <c r="C14" s="31"/>
      <c r="D14" s="32"/>
      <c r="E14" s="48"/>
      <c r="F14" s="48"/>
      <c r="G14" s="48"/>
      <c r="H14" s="48"/>
      <c r="I14" s="48"/>
      <c r="J14" s="48"/>
      <c r="K14" s="49"/>
      <c r="L14" s="48"/>
      <c r="M14" s="48"/>
      <c r="N14" s="50"/>
    </row>
    <row r="15" spans="1:14" ht="39.75" customHeight="1" thickBot="1" x14ac:dyDescent="0.3">
      <c r="A15" s="51"/>
      <c r="B15" s="52"/>
      <c r="C15" s="52"/>
      <c r="D15" s="52"/>
      <c r="E15" s="53" t="s">
        <v>22</v>
      </c>
      <c r="F15" s="54" t="s">
        <v>23</v>
      </c>
      <c r="G15" s="55"/>
      <c r="H15" s="52"/>
      <c r="I15" s="52"/>
      <c r="J15" s="52"/>
      <c r="K15" s="56"/>
      <c r="L15" s="52"/>
      <c r="M15" s="52"/>
      <c r="N15" s="57"/>
    </row>
    <row r="16" spans="1:14" ht="21" customHeight="1" thickBot="1" x14ac:dyDescent="0.3">
      <c r="A16" s="551" t="s">
        <v>24</v>
      </c>
      <c r="B16" s="551"/>
      <c r="C16" s="551"/>
      <c r="D16" s="551"/>
      <c r="E16" s="551"/>
      <c r="F16" s="551"/>
      <c r="G16" s="551"/>
      <c r="H16" s="551"/>
      <c r="I16" s="551"/>
      <c r="J16" s="551"/>
      <c r="K16" s="551"/>
      <c r="L16" s="551"/>
      <c r="M16" s="551"/>
      <c r="N16" s="551"/>
    </row>
    <row r="17" spans="1:17" ht="29.25" customHeight="1" x14ac:dyDescent="0.25">
      <c r="A17" s="58"/>
      <c r="B17" s="59" t="s">
        <v>25</v>
      </c>
      <c r="C17" s="552" t="s">
        <v>26</v>
      </c>
      <c r="D17" s="552"/>
      <c r="E17" s="552"/>
      <c r="F17" s="552"/>
      <c r="G17" s="552"/>
      <c r="H17" s="552"/>
      <c r="I17" s="552"/>
      <c r="J17" s="552"/>
      <c r="K17" s="533"/>
      <c r="L17" s="533"/>
      <c r="M17" s="533"/>
      <c r="N17" s="533"/>
      <c r="Q17" s="60"/>
    </row>
    <row r="18" spans="1:17" s="18" customFormat="1" ht="29.25" customHeight="1" x14ac:dyDescent="0.25">
      <c r="A18" s="542" t="s">
        <v>27</v>
      </c>
      <c r="B18" s="489" t="s">
        <v>28</v>
      </c>
      <c r="C18" s="563"/>
      <c r="D18" s="62" t="s">
        <v>29</v>
      </c>
      <c r="E18" s="63">
        <f>SUM(E19:E21)</f>
        <v>0</v>
      </c>
      <c r="F18" s="63">
        <f>SUM(F19:F21)</f>
        <v>0</v>
      </c>
      <c r="G18" s="63">
        <f>SUM(G19:G21)</f>
        <v>0</v>
      </c>
      <c r="H18" s="63">
        <f>SUM(H19:H21)</f>
        <v>0</v>
      </c>
      <c r="I18" s="63">
        <f>SUM(I19:I21)</f>
        <v>0</v>
      </c>
      <c r="J18" s="491"/>
      <c r="K18" s="64">
        <f>SUM(K19:K21)</f>
        <v>2.1379999999999999</v>
      </c>
      <c r="L18" s="64">
        <f>SUM(L19:L21)</f>
        <v>0</v>
      </c>
      <c r="M18" s="65">
        <f>SUM(M19:M21)</f>
        <v>0</v>
      </c>
      <c r="N18" s="66">
        <f>E18+H18+I18+K18+L18+M18</f>
        <v>2.1379999999999999</v>
      </c>
    </row>
    <row r="19" spans="1:17" ht="29.25" customHeight="1" x14ac:dyDescent="0.25">
      <c r="A19" s="542"/>
      <c r="B19" s="489"/>
      <c r="C19" s="563"/>
      <c r="D19" s="67" t="s">
        <v>18</v>
      </c>
      <c r="E19" s="68"/>
      <c r="F19" s="68"/>
      <c r="G19" s="68"/>
      <c r="H19" s="61"/>
      <c r="I19" s="61"/>
      <c r="J19" s="491"/>
      <c r="K19" s="69">
        <v>0</v>
      </c>
      <c r="L19" s="70">
        <v>0</v>
      </c>
      <c r="M19" s="71"/>
      <c r="N19" s="72">
        <f>E19+H19+I19+K19+L19+M19</f>
        <v>0</v>
      </c>
    </row>
    <row r="20" spans="1:17" ht="29.25" customHeight="1" x14ac:dyDescent="0.25">
      <c r="A20" s="542"/>
      <c r="B20" s="489"/>
      <c r="C20" s="563"/>
      <c r="D20" s="67" t="s">
        <v>19</v>
      </c>
      <c r="E20" s="68">
        <v>0</v>
      </c>
      <c r="F20" s="68"/>
      <c r="G20" s="68"/>
      <c r="H20" s="61"/>
      <c r="I20" s="61"/>
      <c r="J20" s="491"/>
      <c r="K20" s="69">
        <v>2.0739999999999998</v>
      </c>
      <c r="L20" s="70">
        <v>0</v>
      </c>
      <c r="M20" s="71"/>
      <c r="N20" s="72">
        <f>E20+H20+I20+K20+L20+M20</f>
        <v>2.0739999999999998</v>
      </c>
    </row>
    <row r="21" spans="1:17" ht="29.25" customHeight="1" x14ac:dyDescent="0.25">
      <c r="A21" s="542"/>
      <c r="B21" s="489"/>
      <c r="C21" s="563"/>
      <c r="D21" s="67" t="s">
        <v>20</v>
      </c>
      <c r="E21" s="68">
        <v>0</v>
      </c>
      <c r="F21" s="68"/>
      <c r="G21" s="68"/>
      <c r="H21" s="61">
        <v>0</v>
      </c>
      <c r="I21" s="61">
        <v>0</v>
      </c>
      <c r="J21" s="491"/>
      <c r="K21" s="73">
        <v>6.4000000000000001E-2</v>
      </c>
      <c r="L21" s="70">
        <v>0</v>
      </c>
      <c r="M21" s="71"/>
      <c r="N21" s="72">
        <f>E21+H21+I21+K21+L21+M21</f>
        <v>6.4000000000000001E-2</v>
      </c>
    </row>
    <row r="22" spans="1:17" ht="29.25" customHeight="1" x14ac:dyDescent="0.25">
      <c r="A22" s="58"/>
      <c r="B22" s="59" t="s">
        <v>25</v>
      </c>
      <c r="C22" s="552" t="s">
        <v>26</v>
      </c>
      <c r="D22" s="552"/>
      <c r="E22" s="552"/>
      <c r="F22" s="552"/>
      <c r="G22" s="552"/>
      <c r="H22" s="552"/>
      <c r="I22" s="552"/>
      <c r="J22" s="552"/>
      <c r="K22" s="533"/>
      <c r="L22" s="533"/>
      <c r="M22" s="533"/>
      <c r="N22" s="533"/>
      <c r="Q22" s="60"/>
    </row>
    <row r="23" spans="1:17" s="18" customFormat="1" ht="29.25" customHeight="1" x14ac:dyDescent="0.25">
      <c r="A23" s="542" t="s">
        <v>30</v>
      </c>
      <c r="B23" s="489" t="s">
        <v>31</v>
      </c>
      <c r="C23" s="563"/>
      <c r="D23" s="62" t="s">
        <v>29</v>
      </c>
      <c r="E23" s="63">
        <f>SUM(E24:E26)</f>
        <v>0</v>
      </c>
      <c r="F23" s="63">
        <f>SUM(F24:F26)</f>
        <v>0</v>
      </c>
      <c r="G23" s="63">
        <f>SUM(G24:G26)</f>
        <v>0</v>
      </c>
      <c r="H23" s="63">
        <f>SUM(H24:H26)</f>
        <v>0</v>
      </c>
      <c r="I23" s="63">
        <f>SUM(I24:I26)</f>
        <v>0</v>
      </c>
      <c r="J23" s="491"/>
      <c r="K23" s="64">
        <f>SUM(K24:K26)</f>
        <v>1.3340000000000001</v>
      </c>
      <c r="L23" s="64">
        <f>SUM(L24:L26)</f>
        <v>0</v>
      </c>
      <c r="M23" s="65">
        <f>SUM(M24:M26)</f>
        <v>0</v>
      </c>
      <c r="N23" s="66">
        <f>E23+H23+I23+K23+L23+M23</f>
        <v>1.3340000000000001</v>
      </c>
    </row>
    <row r="24" spans="1:17" ht="29.25" customHeight="1" x14ac:dyDescent="0.25">
      <c r="A24" s="542"/>
      <c r="B24" s="489"/>
      <c r="C24" s="563"/>
      <c r="D24" s="67" t="s">
        <v>18</v>
      </c>
      <c r="E24" s="68"/>
      <c r="F24" s="68"/>
      <c r="G24" s="68"/>
      <c r="H24" s="61"/>
      <c r="I24" s="61"/>
      <c r="J24" s="491"/>
      <c r="K24" s="69">
        <v>0</v>
      </c>
      <c r="L24" s="70">
        <v>0</v>
      </c>
      <c r="M24" s="71"/>
      <c r="N24" s="72">
        <f>E24+H24+I24+K24+L24+M24</f>
        <v>0</v>
      </c>
    </row>
    <row r="25" spans="1:17" ht="29.25" customHeight="1" x14ac:dyDescent="0.25">
      <c r="A25" s="542"/>
      <c r="B25" s="489"/>
      <c r="C25" s="563"/>
      <c r="D25" s="67" t="s">
        <v>19</v>
      </c>
      <c r="E25" s="68">
        <v>0</v>
      </c>
      <c r="F25" s="68"/>
      <c r="G25" s="68"/>
      <c r="H25" s="61"/>
      <c r="I25" s="61"/>
      <c r="J25" s="491"/>
      <c r="K25" s="69">
        <v>1.294</v>
      </c>
      <c r="L25" s="70">
        <v>0</v>
      </c>
      <c r="M25" s="71"/>
      <c r="N25" s="72">
        <f>E25+H25+I25+K25+L25+M25</f>
        <v>1.294</v>
      </c>
    </row>
    <row r="26" spans="1:17" ht="29.25" customHeight="1" x14ac:dyDescent="0.25">
      <c r="A26" s="542"/>
      <c r="B26" s="489"/>
      <c r="C26" s="563"/>
      <c r="D26" s="67" t="s">
        <v>20</v>
      </c>
      <c r="E26" s="68">
        <v>0</v>
      </c>
      <c r="F26" s="68"/>
      <c r="G26" s="68"/>
      <c r="H26" s="61">
        <v>0</v>
      </c>
      <c r="I26" s="61">
        <v>0</v>
      </c>
      <c r="J26" s="491"/>
      <c r="K26" s="73">
        <v>0.04</v>
      </c>
      <c r="L26" s="70">
        <v>0</v>
      </c>
      <c r="M26" s="71"/>
      <c r="N26" s="72">
        <f>E26+H26+I26+K26+L26+M26</f>
        <v>0.04</v>
      </c>
    </row>
    <row r="27" spans="1:17" ht="29.25" customHeight="1" x14ac:dyDescent="0.25">
      <c r="A27" s="58"/>
      <c r="B27" s="59" t="s">
        <v>25</v>
      </c>
      <c r="C27" s="552" t="s">
        <v>26</v>
      </c>
      <c r="D27" s="552"/>
      <c r="E27" s="552"/>
      <c r="F27" s="552"/>
      <c r="G27" s="552"/>
      <c r="H27" s="552"/>
      <c r="I27" s="552"/>
      <c r="J27" s="552"/>
      <c r="K27" s="533"/>
      <c r="L27" s="533"/>
      <c r="M27" s="533"/>
      <c r="N27" s="533"/>
      <c r="Q27" s="60"/>
    </row>
    <row r="28" spans="1:17" s="18" customFormat="1" ht="29.25" customHeight="1" x14ac:dyDescent="0.25">
      <c r="A28" s="542" t="s">
        <v>32</v>
      </c>
      <c r="B28" s="489" t="s">
        <v>33</v>
      </c>
      <c r="C28" s="563"/>
      <c r="D28" s="62" t="s">
        <v>29</v>
      </c>
      <c r="E28" s="63">
        <f>SUM(E29:E31)</f>
        <v>0</v>
      </c>
      <c r="F28" s="63">
        <f>SUM(F29:F31)</f>
        <v>0</v>
      </c>
      <c r="G28" s="63">
        <f>SUM(G29:G31)</f>
        <v>0</v>
      </c>
      <c r="H28" s="63">
        <f>SUM(H29:H31)</f>
        <v>0</v>
      </c>
      <c r="I28" s="63">
        <f>SUM(I29:I31)</f>
        <v>0</v>
      </c>
      <c r="J28" s="491"/>
      <c r="K28" s="74">
        <f>SUM(K29:K31)</f>
        <v>1.28</v>
      </c>
      <c r="L28" s="64">
        <f>SUM(L29:L31)</f>
        <v>0</v>
      </c>
      <c r="M28" s="65">
        <f>SUM(M29:M31)</f>
        <v>0</v>
      </c>
      <c r="N28" s="66">
        <f>E28+H28+I28+K28+L28+M28</f>
        <v>1.28</v>
      </c>
    </row>
    <row r="29" spans="1:17" ht="29.25" customHeight="1" x14ac:dyDescent="0.25">
      <c r="A29" s="542"/>
      <c r="B29" s="489"/>
      <c r="C29" s="563"/>
      <c r="D29" s="67" t="s">
        <v>18</v>
      </c>
      <c r="E29" s="68"/>
      <c r="F29" s="68"/>
      <c r="G29" s="68"/>
      <c r="H29" s="61"/>
      <c r="I29" s="61"/>
      <c r="J29" s="491"/>
      <c r="K29" s="75">
        <v>0</v>
      </c>
      <c r="L29" s="70">
        <v>0</v>
      </c>
      <c r="M29" s="71"/>
      <c r="N29" s="72">
        <f>E29+H29+I29+K29+L29+M29</f>
        <v>0</v>
      </c>
    </row>
    <row r="30" spans="1:17" ht="29.25" customHeight="1" x14ac:dyDescent="0.25">
      <c r="A30" s="542"/>
      <c r="B30" s="489"/>
      <c r="C30" s="563"/>
      <c r="D30" s="67" t="s">
        <v>19</v>
      </c>
      <c r="E30" s="68">
        <v>0</v>
      </c>
      <c r="F30" s="68"/>
      <c r="G30" s="68"/>
      <c r="H30" s="61"/>
      <c r="I30" s="61"/>
      <c r="J30" s="491"/>
      <c r="K30" s="75">
        <v>0</v>
      </c>
      <c r="L30" s="70">
        <v>0</v>
      </c>
      <c r="M30" s="71"/>
      <c r="N30" s="72">
        <f>E30+H30+I30+K30+L30+M30</f>
        <v>0</v>
      </c>
    </row>
    <row r="31" spans="1:17" ht="29.25" customHeight="1" x14ac:dyDescent="0.25">
      <c r="A31" s="542"/>
      <c r="B31" s="489"/>
      <c r="C31" s="563"/>
      <c r="D31" s="67" t="s">
        <v>20</v>
      </c>
      <c r="E31" s="68">
        <v>0</v>
      </c>
      <c r="F31" s="68"/>
      <c r="G31" s="68"/>
      <c r="H31" s="61">
        <v>0</v>
      </c>
      <c r="I31" s="61">
        <v>0</v>
      </c>
      <c r="J31" s="491"/>
      <c r="K31" s="75">
        <v>1.28</v>
      </c>
      <c r="L31" s="70">
        <v>0</v>
      </c>
      <c r="M31" s="71"/>
      <c r="N31" s="72">
        <f>E31+H31+I31+K31+L31+M31</f>
        <v>1.28</v>
      </c>
    </row>
    <row r="32" spans="1:17" ht="32.25" customHeight="1" x14ac:dyDescent="0.25">
      <c r="A32" s="58"/>
      <c r="B32" s="59" t="s">
        <v>25</v>
      </c>
      <c r="C32" s="552" t="s">
        <v>26</v>
      </c>
      <c r="D32" s="552"/>
      <c r="E32" s="552"/>
      <c r="F32" s="552"/>
      <c r="G32" s="552"/>
      <c r="H32" s="552"/>
      <c r="I32" s="552"/>
      <c r="J32" s="552"/>
      <c r="K32" s="533"/>
      <c r="L32" s="533"/>
      <c r="M32" s="533"/>
      <c r="N32" s="533"/>
      <c r="Q32" s="60"/>
    </row>
    <row r="33" spans="1:17" s="18" customFormat="1" ht="21.75" customHeight="1" x14ac:dyDescent="0.25">
      <c r="A33" s="542" t="s">
        <v>34</v>
      </c>
      <c r="B33" s="489" t="s">
        <v>35</v>
      </c>
      <c r="C33" s="563"/>
      <c r="D33" s="62" t="s">
        <v>29</v>
      </c>
      <c r="E33" s="63">
        <f>SUM(E34:E36)</f>
        <v>0</v>
      </c>
      <c r="F33" s="63">
        <f>SUM(F34:F36)</f>
        <v>0</v>
      </c>
      <c r="G33" s="63">
        <f>SUM(G34:G36)</f>
        <v>0</v>
      </c>
      <c r="H33" s="63">
        <f>SUM(H34:H36)</f>
        <v>0</v>
      </c>
      <c r="I33" s="63">
        <f>SUM(I34:I36)</f>
        <v>0</v>
      </c>
      <c r="J33" s="491"/>
      <c r="K33" s="74">
        <f>SUM(K34:K36)</f>
        <v>1.34</v>
      </c>
      <c r="L33" s="64">
        <f>SUM(L34:L36)</f>
        <v>0</v>
      </c>
      <c r="M33" s="65">
        <f>SUM(M34:M36)</f>
        <v>0</v>
      </c>
      <c r="N33" s="66">
        <f>E33+H33+I33+K33+L33+M33</f>
        <v>1.34</v>
      </c>
    </row>
    <row r="34" spans="1:17" ht="21.75" customHeight="1" x14ac:dyDescent="0.25">
      <c r="A34" s="542"/>
      <c r="B34" s="489"/>
      <c r="C34" s="563"/>
      <c r="D34" s="67" t="s">
        <v>18</v>
      </c>
      <c r="E34" s="68"/>
      <c r="F34" s="68"/>
      <c r="G34" s="68"/>
      <c r="H34" s="61"/>
      <c r="I34" s="61"/>
      <c r="J34" s="491"/>
      <c r="K34" s="75">
        <v>0</v>
      </c>
      <c r="L34" s="70">
        <v>0</v>
      </c>
      <c r="M34" s="71"/>
      <c r="N34" s="72">
        <f>E34+H34+I34+K34+L34+M34</f>
        <v>0</v>
      </c>
    </row>
    <row r="35" spans="1:17" ht="21.75" customHeight="1" x14ac:dyDescent="0.25">
      <c r="A35" s="542"/>
      <c r="B35" s="489"/>
      <c r="C35" s="563"/>
      <c r="D35" s="67" t="s">
        <v>19</v>
      </c>
      <c r="E35" s="68">
        <v>0</v>
      </c>
      <c r="F35" s="68"/>
      <c r="G35" s="68"/>
      <c r="H35" s="61"/>
      <c r="I35" s="61"/>
      <c r="J35" s="491"/>
      <c r="K35" s="75">
        <v>0</v>
      </c>
      <c r="L35" s="70">
        <v>0</v>
      </c>
      <c r="M35" s="71"/>
      <c r="N35" s="72">
        <f>E35+H35+I35+K35+L35+M35</f>
        <v>0</v>
      </c>
    </row>
    <row r="36" spans="1:17" ht="21.75" customHeight="1" x14ac:dyDescent="0.25">
      <c r="A36" s="542"/>
      <c r="B36" s="489"/>
      <c r="C36" s="563"/>
      <c r="D36" s="67" t="s">
        <v>20</v>
      </c>
      <c r="E36" s="68">
        <v>0</v>
      </c>
      <c r="F36" s="68"/>
      <c r="G36" s="68"/>
      <c r="H36" s="61">
        <v>0</v>
      </c>
      <c r="I36" s="61">
        <v>0</v>
      </c>
      <c r="J36" s="491"/>
      <c r="K36" s="75">
        <v>1.34</v>
      </c>
      <c r="L36" s="70">
        <v>0</v>
      </c>
      <c r="M36" s="71"/>
      <c r="N36" s="72">
        <f>E36+H36+I36+K36+L36+M36</f>
        <v>1.34</v>
      </c>
    </row>
    <row r="37" spans="1:17" ht="32.25" customHeight="1" x14ac:dyDescent="0.25">
      <c r="A37" s="58"/>
      <c r="B37" s="59" t="s">
        <v>25</v>
      </c>
      <c r="C37" s="552" t="s">
        <v>26</v>
      </c>
      <c r="D37" s="552"/>
      <c r="E37" s="552"/>
      <c r="F37" s="552"/>
      <c r="G37" s="552"/>
      <c r="H37" s="552"/>
      <c r="I37" s="552"/>
      <c r="J37" s="552"/>
      <c r="K37" s="533"/>
      <c r="L37" s="533"/>
      <c r="M37" s="533"/>
      <c r="N37" s="533"/>
      <c r="Q37" s="60"/>
    </row>
    <row r="38" spans="1:17" s="18" customFormat="1" ht="21.75" customHeight="1" x14ac:dyDescent="0.25">
      <c r="A38" s="542" t="s">
        <v>36</v>
      </c>
      <c r="B38" s="489" t="s">
        <v>37</v>
      </c>
      <c r="C38" s="563"/>
      <c r="D38" s="62" t="s">
        <v>29</v>
      </c>
      <c r="E38" s="63">
        <f>SUM(E39:E41)</f>
        <v>0</v>
      </c>
      <c r="F38" s="63">
        <f>SUM(F39:F41)</f>
        <v>0</v>
      </c>
      <c r="G38" s="63">
        <f>SUM(G39:G41)</f>
        <v>0</v>
      </c>
      <c r="H38" s="63">
        <f>SUM(H39:H41)</f>
        <v>0</v>
      </c>
      <c r="I38" s="63">
        <f>SUM(I39:I41)</f>
        <v>0</v>
      </c>
      <c r="J38" s="491"/>
      <c r="K38" s="74">
        <f>SUM(K39:K41)</f>
        <v>3.992</v>
      </c>
      <c r="L38" s="64">
        <f>SUM(L39:L41)</f>
        <v>0</v>
      </c>
      <c r="M38" s="65">
        <f>SUM(M39:M41)</f>
        <v>0</v>
      </c>
      <c r="N38" s="66">
        <f>E38+H38+I38+K38+L38+M38</f>
        <v>3.992</v>
      </c>
    </row>
    <row r="39" spans="1:17" ht="21.75" customHeight="1" x14ac:dyDescent="0.25">
      <c r="A39" s="542"/>
      <c r="B39" s="489"/>
      <c r="C39" s="563"/>
      <c r="D39" s="67" t="s">
        <v>18</v>
      </c>
      <c r="E39" s="68"/>
      <c r="F39" s="68"/>
      <c r="G39" s="68"/>
      <c r="H39" s="61"/>
      <c r="I39" s="61"/>
      <c r="J39" s="491"/>
      <c r="K39" s="75"/>
      <c r="L39" s="70"/>
      <c r="M39" s="71"/>
      <c r="N39" s="72">
        <f>E39+H39+I39+K39+L39+M39</f>
        <v>0</v>
      </c>
    </row>
    <row r="40" spans="1:17" ht="21.75" customHeight="1" x14ac:dyDescent="0.25">
      <c r="A40" s="542"/>
      <c r="B40" s="489"/>
      <c r="C40" s="563"/>
      <c r="D40" s="67" t="s">
        <v>19</v>
      </c>
      <c r="E40" s="68">
        <v>0</v>
      </c>
      <c r="F40" s="68"/>
      <c r="G40" s="68"/>
      <c r="H40" s="61"/>
      <c r="I40" s="61"/>
      <c r="J40" s="491"/>
      <c r="K40" s="75">
        <v>3.96</v>
      </c>
      <c r="L40" s="70">
        <v>0</v>
      </c>
      <c r="M40" s="71"/>
      <c r="N40" s="72">
        <f>E40+H40+I40+K40+L40+M40</f>
        <v>3.96</v>
      </c>
    </row>
    <row r="41" spans="1:17" ht="21.75" customHeight="1" x14ac:dyDescent="0.25">
      <c r="A41" s="542"/>
      <c r="B41" s="489"/>
      <c r="C41" s="563"/>
      <c r="D41" s="67" t="s">
        <v>20</v>
      </c>
      <c r="E41" s="68">
        <v>0</v>
      </c>
      <c r="F41" s="68"/>
      <c r="G41" s="68"/>
      <c r="H41" s="61">
        <v>0</v>
      </c>
      <c r="I41" s="61">
        <v>0</v>
      </c>
      <c r="J41" s="491"/>
      <c r="K41" s="75">
        <v>3.2000000000000001E-2</v>
      </c>
      <c r="L41" s="70">
        <v>0</v>
      </c>
      <c r="M41" s="71"/>
      <c r="N41" s="72">
        <f>E41+H41+I41+K41+L41+M41</f>
        <v>3.2000000000000001E-2</v>
      </c>
    </row>
    <row r="42" spans="1:17" ht="26.25" customHeight="1" x14ac:dyDescent="0.25">
      <c r="A42" s="58"/>
      <c r="B42" s="59" t="s">
        <v>25</v>
      </c>
      <c r="C42" s="552" t="s">
        <v>26</v>
      </c>
      <c r="D42" s="552"/>
      <c r="E42" s="552"/>
      <c r="F42" s="552"/>
      <c r="G42" s="552"/>
      <c r="H42" s="552"/>
      <c r="I42" s="552"/>
      <c r="J42" s="552"/>
      <c r="K42" s="533"/>
      <c r="L42" s="533"/>
      <c r="M42" s="533"/>
      <c r="N42" s="533"/>
      <c r="Q42" s="60"/>
    </row>
    <row r="43" spans="1:17" s="18" customFormat="1" ht="21.75" customHeight="1" x14ac:dyDescent="0.25">
      <c r="A43" s="542" t="s">
        <v>38</v>
      </c>
      <c r="B43" s="489" t="s">
        <v>39</v>
      </c>
      <c r="C43" s="563"/>
      <c r="D43" s="62" t="s">
        <v>29</v>
      </c>
      <c r="E43" s="63">
        <f>SUM(E44:E46)</f>
        <v>0</v>
      </c>
      <c r="F43" s="63">
        <f>SUM(F44:F46)</f>
        <v>0</v>
      </c>
      <c r="G43" s="63">
        <f>SUM(G44:G46)</f>
        <v>0</v>
      </c>
      <c r="H43" s="63">
        <f>SUM(H44:H46)</f>
        <v>0</v>
      </c>
      <c r="I43" s="63">
        <f>SUM(I44:I46)</f>
        <v>0</v>
      </c>
      <c r="J43" s="491"/>
      <c r="K43" s="74">
        <f>SUM(K44:K46)</f>
        <v>0</v>
      </c>
      <c r="L43" s="64">
        <f>SUM(L44:L46)</f>
        <v>7.17</v>
      </c>
      <c r="M43" s="65">
        <f>SUM(M44:M46)</f>
        <v>0</v>
      </c>
      <c r="N43" s="66">
        <f>E43+H43+I43+K43+L43+M43</f>
        <v>7.17</v>
      </c>
    </row>
    <row r="44" spans="1:17" ht="21.75" customHeight="1" x14ac:dyDescent="0.25">
      <c r="A44" s="542"/>
      <c r="B44" s="489"/>
      <c r="C44" s="563"/>
      <c r="D44" s="67" t="s">
        <v>18</v>
      </c>
      <c r="E44" s="68"/>
      <c r="F44" s="68"/>
      <c r="G44" s="68"/>
      <c r="H44" s="61"/>
      <c r="I44" s="61"/>
      <c r="J44" s="491"/>
      <c r="K44" s="75">
        <v>0</v>
      </c>
      <c r="L44" s="70"/>
      <c r="M44" s="71"/>
      <c r="N44" s="72">
        <f>E44+H44+I44+K44+L44+M44</f>
        <v>0</v>
      </c>
    </row>
    <row r="45" spans="1:17" ht="21.75" customHeight="1" x14ac:dyDescent="0.25">
      <c r="A45" s="542"/>
      <c r="B45" s="489"/>
      <c r="C45" s="563"/>
      <c r="D45" s="67" t="s">
        <v>19</v>
      </c>
      <c r="E45" s="68">
        <v>0</v>
      </c>
      <c r="F45" s="68"/>
      <c r="G45" s="68"/>
      <c r="H45" s="61"/>
      <c r="I45" s="61"/>
      <c r="J45" s="491"/>
      <c r="K45" s="75">
        <v>0</v>
      </c>
      <c r="L45" s="70">
        <v>6.95</v>
      </c>
      <c r="M45" s="71"/>
      <c r="N45" s="72">
        <f>E45+H45+I45+K45+L45+M45</f>
        <v>6.95</v>
      </c>
    </row>
    <row r="46" spans="1:17" ht="21.75" customHeight="1" x14ac:dyDescent="0.25">
      <c r="A46" s="542"/>
      <c r="B46" s="489"/>
      <c r="C46" s="563"/>
      <c r="D46" s="67" t="s">
        <v>20</v>
      </c>
      <c r="E46" s="68">
        <v>0</v>
      </c>
      <c r="F46" s="68"/>
      <c r="G46" s="68"/>
      <c r="H46" s="61">
        <v>0</v>
      </c>
      <c r="I46" s="61">
        <v>0</v>
      </c>
      <c r="J46" s="491"/>
      <c r="K46" s="75">
        <v>0</v>
      </c>
      <c r="L46" s="76">
        <v>0.22</v>
      </c>
      <c r="M46" s="71"/>
      <c r="N46" s="72">
        <f>E46+H46+I46+K46+L46+M46</f>
        <v>0.22</v>
      </c>
    </row>
    <row r="47" spans="1:17" ht="26.25" customHeight="1" x14ac:dyDescent="0.25">
      <c r="A47" s="58"/>
      <c r="B47" s="59" t="s">
        <v>25</v>
      </c>
      <c r="C47" s="552" t="s">
        <v>26</v>
      </c>
      <c r="D47" s="552"/>
      <c r="E47" s="552"/>
      <c r="F47" s="552"/>
      <c r="G47" s="552"/>
      <c r="H47" s="552"/>
      <c r="I47" s="552"/>
      <c r="J47" s="552"/>
      <c r="K47" s="533"/>
      <c r="L47" s="533"/>
      <c r="M47" s="533"/>
      <c r="N47" s="533"/>
      <c r="Q47" s="60"/>
    </row>
    <row r="48" spans="1:17" s="18" customFormat="1" ht="21.75" customHeight="1" x14ac:dyDescent="0.25">
      <c r="A48" s="542" t="s">
        <v>40</v>
      </c>
      <c r="B48" s="489" t="s">
        <v>41</v>
      </c>
      <c r="C48" s="563"/>
      <c r="D48" s="62" t="s">
        <v>29</v>
      </c>
      <c r="E48" s="63">
        <f>SUM(E49:E51)</f>
        <v>0</v>
      </c>
      <c r="F48" s="63">
        <f>SUM(F49:F51)</f>
        <v>0</v>
      </c>
      <c r="G48" s="63">
        <f>SUM(G49:G51)</f>
        <v>0</v>
      </c>
      <c r="H48" s="63">
        <f>SUM(H49:H51)</f>
        <v>0</v>
      </c>
      <c r="I48" s="63">
        <f>SUM(I49:I51)</f>
        <v>0</v>
      </c>
      <c r="J48" s="491"/>
      <c r="K48" s="74">
        <f>SUM(K49:K51)</f>
        <v>1.38</v>
      </c>
      <c r="L48" s="64">
        <f>SUM(L49:L51)</f>
        <v>31.285</v>
      </c>
      <c r="M48" s="65">
        <f>SUM(M49:M51)</f>
        <v>0</v>
      </c>
      <c r="N48" s="66">
        <f>E48+H48+I48+K48+L48+M48</f>
        <v>32.664999999999999</v>
      </c>
    </row>
    <row r="49" spans="1:17" ht="21.75" customHeight="1" x14ac:dyDescent="0.25">
      <c r="A49" s="542"/>
      <c r="B49" s="489"/>
      <c r="C49" s="563"/>
      <c r="D49" s="67" t="s">
        <v>18</v>
      </c>
      <c r="E49" s="68"/>
      <c r="F49" s="68"/>
      <c r="G49" s="68"/>
      <c r="H49" s="61"/>
      <c r="I49" s="61"/>
      <c r="J49" s="491"/>
      <c r="K49" s="75">
        <v>0</v>
      </c>
      <c r="L49" s="70"/>
      <c r="M49" s="71"/>
      <c r="N49" s="72">
        <f>E49+H49+I49+K49+L49+M49</f>
        <v>0</v>
      </c>
    </row>
    <row r="50" spans="1:17" ht="21.75" customHeight="1" x14ac:dyDescent="0.25">
      <c r="A50" s="542"/>
      <c r="B50" s="489"/>
      <c r="C50" s="563"/>
      <c r="D50" s="67" t="s">
        <v>19</v>
      </c>
      <c r="E50" s="68">
        <v>0</v>
      </c>
      <c r="F50" s="68"/>
      <c r="G50" s="68"/>
      <c r="H50" s="61"/>
      <c r="I50" s="61"/>
      <c r="J50" s="491"/>
      <c r="K50" s="75">
        <v>0</v>
      </c>
      <c r="L50" s="70">
        <v>31.033999999999999</v>
      </c>
      <c r="M50" s="71"/>
      <c r="N50" s="72">
        <f>E50+H50+I50+K50+L50+M50</f>
        <v>31.033999999999999</v>
      </c>
    </row>
    <row r="51" spans="1:17" ht="21.75" customHeight="1" x14ac:dyDescent="0.25">
      <c r="A51" s="542"/>
      <c r="B51" s="489"/>
      <c r="C51" s="563"/>
      <c r="D51" s="67" t="s">
        <v>20</v>
      </c>
      <c r="E51" s="68">
        <v>0</v>
      </c>
      <c r="F51" s="68"/>
      <c r="G51" s="68"/>
      <c r="H51" s="61">
        <v>0</v>
      </c>
      <c r="I51" s="61">
        <v>0</v>
      </c>
      <c r="J51" s="491"/>
      <c r="K51" s="75">
        <v>1.38</v>
      </c>
      <c r="L51" s="76">
        <v>0.251</v>
      </c>
      <c r="M51" s="71"/>
      <c r="N51" s="72">
        <f>E51+H51+I51+K51+L51+M51</f>
        <v>1.6309999999999998</v>
      </c>
    </row>
    <row r="52" spans="1:17" ht="26.25" customHeight="1" x14ac:dyDescent="0.25">
      <c r="A52" s="58"/>
      <c r="B52" s="59" t="s">
        <v>25</v>
      </c>
      <c r="C52" s="552" t="s">
        <v>26</v>
      </c>
      <c r="D52" s="552"/>
      <c r="E52" s="552"/>
      <c r="F52" s="552"/>
      <c r="G52" s="552"/>
      <c r="H52" s="552"/>
      <c r="I52" s="552"/>
      <c r="J52" s="552"/>
      <c r="K52" s="533"/>
      <c r="L52" s="533"/>
      <c r="M52" s="533"/>
      <c r="N52" s="533"/>
      <c r="Q52" s="60"/>
    </row>
    <row r="53" spans="1:17" s="18" customFormat="1" ht="21.75" customHeight="1" x14ac:dyDescent="0.25">
      <c r="A53" s="542" t="s">
        <v>42</v>
      </c>
      <c r="B53" s="489" t="s">
        <v>43</v>
      </c>
      <c r="C53" s="563"/>
      <c r="D53" s="62" t="s">
        <v>29</v>
      </c>
      <c r="E53" s="63">
        <f>SUM(E54:E56)</f>
        <v>0</v>
      </c>
      <c r="F53" s="63">
        <f>SUM(F54:F56)</f>
        <v>0</v>
      </c>
      <c r="G53" s="63">
        <f>SUM(G54:G56)</f>
        <v>0</v>
      </c>
      <c r="H53" s="63">
        <f>SUM(H54:H56)</f>
        <v>0</v>
      </c>
      <c r="I53" s="63">
        <f>SUM(I54:I56)</f>
        <v>0</v>
      </c>
      <c r="J53" s="491"/>
      <c r="K53" s="74">
        <f>SUM(K54:K56)</f>
        <v>0</v>
      </c>
      <c r="L53" s="64">
        <f>SUM(L54:L56)</f>
        <v>0.22</v>
      </c>
      <c r="M53" s="65">
        <f>SUM(M54:M56)</f>
        <v>0</v>
      </c>
      <c r="N53" s="66">
        <f>E53+H53+I53+K53+L53+M53</f>
        <v>0.22</v>
      </c>
    </row>
    <row r="54" spans="1:17" ht="21.75" customHeight="1" x14ac:dyDescent="0.25">
      <c r="A54" s="542"/>
      <c r="B54" s="489"/>
      <c r="C54" s="563"/>
      <c r="D54" s="67" t="s">
        <v>18</v>
      </c>
      <c r="E54" s="68"/>
      <c r="F54" s="68"/>
      <c r="G54" s="68"/>
      <c r="H54" s="61"/>
      <c r="I54" s="61"/>
      <c r="J54" s="491"/>
      <c r="K54" s="75"/>
      <c r="L54" s="70">
        <v>0</v>
      </c>
      <c r="M54" s="71"/>
      <c r="N54" s="72">
        <f>E54+H54+I54+K54+L54+M54</f>
        <v>0</v>
      </c>
    </row>
    <row r="55" spans="1:17" ht="21.75" customHeight="1" x14ac:dyDescent="0.25">
      <c r="A55" s="542"/>
      <c r="B55" s="489"/>
      <c r="C55" s="563"/>
      <c r="D55" s="67" t="s">
        <v>19</v>
      </c>
      <c r="E55" s="68">
        <v>0</v>
      </c>
      <c r="F55" s="68"/>
      <c r="G55" s="68"/>
      <c r="H55" s="61"/>
      <c r="I55" s="61"/>
      <c r="J55" s="491"/>
      <c r="K55" s="75"/>
      <c r="L55" s="70">
        <v>0</v>
      </c>
      <c r="M55" s="71"/>
      <c r="N55" s="72">
        <f>E55+H55+I55+K55+L55+M55</f>
        <v>0</v>
      </c>
    </row>
    <row r="56" spans="1:17" ht="21.75" customHeight="1" x14ac:dyDescent="0.25">
      <c r="A56" s="542"/>
      <c r="B56" s="489"/>
      <c r="C56" s="563"/>
      <c r="D56" s="67" t="s">
        <v>20</v>
      </c>
      <c r="E56" s="68">
        <v>0</v>
      </c>
      <c r="F56" s="68"/>
      <c r="G56" s="68"/>
      <c r="H56" s="61">
        <v>0</v>
      </c>
      <c r="I56" s="61">
        <v>0</v>
      </c>
      <c r="J56" s="491"/>
      <c r="K56" s="75"/>
      <c r="L56" s="75">
        <v>0.22</v>
      </c>
      <c r="M56" s="71"/>
      <c r="N56" s="72">
        <f>E56+H56+I56+K56+L56+M56</f>
        <v>0.22</v>
      </c>
    </row>
    <row r="57" spans="1:17" ht="26.25" customHeight="1" x14ac:dyDescent="0.25">
      <c r="A57" s="58"/>
      <c r="B57" s="59" t="s">
        <v>25</v>
      </c>
      <c r="C57" s="552" t="s">
        <v>26</v>
      </c>
      <c r="D57" s="552"/>
      <c r="E57" s="552"/>
      <c r="F57" s="552"/>
      <c r="G57" s="552"/>
      <c r="H57" s="552"/>
      <c r="I57" s="552"/>
      <c r="J57" s="552"/>
      <c r="K57" s="533"/>
      <c r="L57" s="533"/>
      <c r="M57" s="533"/>
      <c r="N57" s="533"/>
      <c r="Q57" s="60"/>
    </row>
    <row r="58" spans="1:17" s="18" customFormat="1" ht="21.75" customHeight="1" x14ac:dyDescent="0.25">
      <c r="A58" s="542" t="s">
        <v>44</v>
      </c>
      <c r="B58" s="489" t="s">
        <v>45</v>
      </c>
      <c r="C58" s="563"/>
      <c r="D58" s="62" t="s">
        <v>29</v>
      </c>
      <c r="E58" s="63">
        <f>SUM(E59:E61)</f>
        <v>0</v>
      </c>
      <c r="F58" s="63">
        <f>SUM(F59:F61)</f>
        <v>0</v>
      </c>
      <c r="G58" s="63">
        <f>SUM(G59:G61)</f>
        <v>0</v>
      </c>
      <c r="H58" s="63">
        <f>SUM(H59:H61)</f>
        <v>0</v>
      </c>
      <c r="I58" s="63">
        <f>SUM(I59:I61)</f>
        <v>0</v>
      </c>
      <c r="J58" s="491"/>
      <c r="K58" s="74">
        <f>SUM(K59:K61)</f>
        <v>0</v>
      </c>
      <c r="L58" s="64">
        <f>SUM(L59:L61)</f>
        <v>0.04</v>
      </c>
      <c r="M58" s="65">
        <f>SUM(M59:M61)</f>
        <v>0</v>
      </c>
      <c r="N58" s="66">
        <f>E58+H58+I58+K58+L58+M58</f>
        <v>0.04</v>
      </c>
    </row>
    <row r="59" spans="1:17" ht="21.75" customHeight="1" x14ac:dyDescent="0.25">
      <c r="A59" s="542"/>
      <c r="B59" s="489"/>
      <c r="C59" s="563"/>
      <c r="D59" s="67" t="s">
        <v>18</v>
      </c>
      <c r="E59" s="68"/>
      <c r="F59" s="68"/>
      <c r="G59" s="68"/>
      <c r="H59" s="61"/>
      <c r="I59" s="61"/>
      <c r="J59" s="491"/>
      <c r="K59" s="75"/>
      <c r="L59" s="70">
        <v>0</v>
      </c>
      <c r="M59" s="71"/>
      <c r="N59" s="72">
        <f>E59+H59+I59+K59+L59+M59</f>
        <v>0</v>
      </c>
    </row>
    <row r="60" spans="1:17" ht="21.75" customHeight="1" x14ac:dyDescent="0.25">
      <c r="A60" s="542"/>
      <c r="B60" s="489"/>
      <c r="C60" s="563"/>
      <c r="D60" s="67" t="s">
        <v>19</v>
      </c>
      <c r="E60" s="68">
        <v>0</v>
      </c>
      <c r="F60" s="68"/>
      <c r="G60" s="68"/>
      <c r="H60" s="61"/>
      <c r="I60" s="61"/>
      <c r="J60" s="491"/>
      <c r="K60" s="75"/>
      <c r="L60" s="70">
        <v>0</v>
      </c>
      <c r="M60" s="71"/>
      <c r="N60" s="72">
        <f>E60+H60+I60+K60+L60+M60</f>
        <v>0</v>
      </c>
    </row>
    <row r="61" spans="1:17" ht="23.25" x14ac:dyDescent="0.25">
      <c r="A61" s="542"/>
      <c r="B61" s="489"/>
      <c r="C61" s="563"/>
      <c r="D61" s="67" t="s">
        <v>20</v>
      </c>
      <c r="E61" s="68">
        <v>0</v>
      </c>
      <c r="F61" s="68"/>
      <c r="G61" s="68"/>
      <c r="H61" s="61">
        <v>0</v>
      </c>
      <c r="I61" s="61">
        <v>0</v>
      </c>
      <c r="J61" s="491"/>
      <c r="K61" s="75"/>
      <c r="L61" s="70">
        <v>0.04</v>
      </c>
      <c r="M61" s="71"/>
      <c r="N61" s="72">
        <f>E61+H61+I61+K61+L61+M61</f>
        <v>0.04</v>
      </c>
    </row>
    <row r="62" spans="1:17" s="18" customFormat="1" ht="21.75" hidden="1" customHeight="1" x14ac:dyDescent="0.25">
      <c r="A62" s="77" t="s">
        <v>46</v>
      </c>
      <c r="B62" s="78" t="s">
        <v>47</v>
      </c>
      <c r="C62" s="79"/>
      <c r="D62" s="80" t="s">
        <v>29</v>
      </c>
      <c r="E62" s="65" t="e">
        <f>SUM(#REF!)</f>
        <v>#REF!</v>
      </c>
      <c r="F62" s="65" t="e">
        <f>SUM(#REF!)</f>
        <v>#REF!</v>
      </c>
      <c r="G62" s="65" t="e">
        <f>SUM(#REF!)</f>
        <v>#REF!</v>
      </c>
      <c r="H62" s="65" t="e">
        <f>SUM(#REF!)</f>
        <v>#REF!</v>
      </c>
      <c r="I62" s="65" t="e">
        <f>SUM(#REF!)</f>
        <v>#REF!</v>
      </c>
      <c r="J62" s="81" t="s">
        <v>48</v>
      </c>
      <c r="K62" s="74" t="e">
        <f>SUM(#REF!)</f>
        <v>#REF!</v>
      </c>
      <c r="L62" s="64" t="e">
        <f>SUM(#REF!)</f>
        <v>#REF!</v>
      </c>
      <c r="M62" s="65" t="e">
        <f>SUM(#REF!)</f>
        <v>#REF!</v>
      </c>
      <c r="N62" s="66" t="e">
        <f>E62+H62+I62+K62+L62+M62</f>
        <v>#REF!</v>
      </c>
    </row>
    <row r="63" spans="1:17" ht="26.25" customHeight="1" x14ac:dyDescent="0.25">
      <c r="A63" s="58"/>
      <c r="B63" s="59" t="s">
        <v>25</v>
      </c>
      <c r="C63" s="552" t="s">
        <v>26</v>
      </c>
      <c r="D63" s="552"/>
      <c r="E63" s="552"/>
      <c r="F63" s="552"/>
      <c r="G63" s="552"/>
      <c r="H63" s="552"/>
      <c r="I63" s="552"/>
      <c r="J63" s="552"/>
      <c r="K63" s="533"/>
      <c r="L63" s="533"/>
      <c r="M63" s="533"/>
      <c r="N63" s="533"/>
      <c r="Q63" s="60"/>
    </row>
    <row r="64" spans="1:17" s="18" customFormat="1" ht="21.75" customHeight="1" x14ac:dyDescent="0.25">
      <c r="A64" s="560" t="s">
        <v>50</v>
      </c>
      <c r="B64" s="544" t="s">
        <v>51</v>
      </c>
      <c r="C64" s="561"/>
      <c r="D64" s="370" t="s">
        <v>29</v>
      </c>
      <c r="E64" s="371">
        <f>SUM(E65:E67)</f>
        <v>0</v>
      </c>
      <c r="F64" s="371">
        <f>SUM(F65:F67)</f>
        <v>0</v>
      </c>
      <c r="G64" s="371">
        <f>SUM(G65:G67)</f>
        <v>0</v>
      </c>
      <c r="H64" s="371">
        <f>SUM(H65:H67)</f>
        <v>0</v>
      </c>
      <c r="I64" s="371">
        <f>SUM(I65:I67)</f>
        <v>0</v>
      </c>
      <c r="J64" s="562"/>
      <c r="K64" s="74">
        <f>SUM(K65:K67)</f>
        <v>0</v>
      </c>
      <c r="L64" s="64">
        <f>SUM(L65:L67)</f>
        <v>0</v>
      </c>
      <c r="M64" s="65">
        <f>SUM(M65:M67)</f>
        <v>4.4400000000000004</v>
      </c>
      <c r="N64" s="66">
        <f>E64+H64+I64+K64+L64+M64</f>
        <v>4.4400000000000004</v>
      </c>
    </row>
    <row r="65" spans="1:16" ht="21.75" customHeight="1" x14ac:dyDescent="0.25">
      <c r="A65" s="560"/>
      <c r="B65" s="544"/>
      <c r="C65" s="561"/>
      <c r="D65" s="372" t="s">
        <v>18</v>
      </c>
      <c r="E65" s="373">
        <v>0</v>
      </c>
      <c r="F65" s="373">
        <v>0</v>
      </c>
      <c r="G65" s="373">
        <v>0</v>
      </c>
      <c r="H65" s="374"/>
      <c r="I65" s="374"/>
      <c r="J65" s="562"/>
      <c r="K65" s="75"/>
      <c r="L65" s="85"/>
      <c r="M65" s="71">
        <v>3.79</v>
      </c>
      <c r="N65" s="72">
        <f>E65+H65+I65+K65+L65+M65</f>
        <v>3.79</v>
      </c>
      <c r="P65" s="86"/>
    </row>
    <row r="66" spans="1:16" ht="21.75" customHeight="1" x14ac:dyDescent="0.25">
      <c r="A66" s="560"/>
      <c r="B66" s="544"/>
      <c r="C66" s="561"/>
      <c r="D66" s="372" t="s">
        <v>19</v>
      </c>
      <c r="E66" s="373">
        <v>0</v>
      </c>
      <c r="F66" s="373">
        <v>0</v>
      </c>
      <c r="G66" s="373">
        <v>0</v>
      </c>
      <c r="H66" s="374"/>
      <c r="I66" s="374"/>
      <c r="J66" s="562"/>
      <c r="K66" s="75"/>
      <c r="L66" s="85"/>
      <c r="M66" s="71">
        <v>0.52</v>
      </c>
      <c r="N66" s="72">
        <f>E66+H66+I66+K66+L66+M66</f>
        <v>0.52</v>
      </c>
    </row>
    <row r="67" spans="1:16" ht="107.25" customHeight="1" x14ac:dyDescent="0.25">
      <c r="A67" s="560"/>
      <c r="B67" s="544"/>
      <c r="C67" s="561"/>
      <c r="D67" s="372" t="s">
        <v>20</v>
      </c>
      <c r="E67" s="373">
        <v>0</v>
      </c>
      <c r="F67" s="373">
        <v>0</v>
      </c>
      <c r="G67" s="373">
        <v>0</v>
      </c>
      <c r="H67" s="374">
        <v>0</v>
      </c>
      <c r="I67" s="374">
        <v>0</v>
      </c>
      <c r="J67" s="562"/>
      <c r="K67" s="75"/>
      <c r="L67" s="85"/>
      <c r="M67" s="71">
        <v>0.13</v>
      </c>
      <c r="N67" s="72">
        <f>E67+H67+I67+K67+L67+M67</f>
        <v>0.13</v>
      </c>
    </row>
    <row r="68" spans="1:16" ht="33.75" customHeight="1" x14ac:dyDescent="0.25">
      <c r="A68" s="578"/>
      <c r="B68" s="479" t="s">
        <v>171</v>
      </c>
      <c r="C68" s="377"/>
      <c r="D68" s="375" t="s">
        <v>29</v>
      </c>
      <c r="E68" s="387">
        <f>SUM(E69:E71)</f>
        <v>0.65</v>
      </c>
      <c r="F68" s="387">
        <f t="shared" ref="F68:H68" si="4">SUM(F69:F71)</f>
        <v>0.65</v>
      </c>
      <c r="G68" s="387">
        <f t="shared" si="4"/>
        <v>0</v>
      </c>
      <c r="H68" s="387">
        <f t="shared" si="4"/>
        <v>0</v>
      </c>
      <c r="I68" s="387">
        <f>SUM(I69:I71)</f>
        <v>0</v>
      </c>
      <c r="J68" s="485" t="s">
        <v>199</v>
      </c>
      <c r="K68" s="75"/>
      <c r="L68" s="85"/>
      <c r="M68" s="71"/>
      <c r="N68" s="72"/>
    </row>
    <row r="69" spans="1:16" ht="51" customHeight="1" x14ac:dyDescent="0.25">
      <c r="A69" s="579"/>
      <c r="B69" s="480"/>
      <c r="C69" s="377"/>
      <c r="D69" s="376" t="s">
        <v>18</v>
      </c>
      <c r="E69" s="384">
        <v>0</v>
      </c>
      <c r="F69" s="384">
        <v>0</v>
      </c>
      <c r="G69" s="384">
        <v>0</v>
      </c>
      <c r="H69" s="385">
        <v>0</v>
      </c>
      <c r="I69" s="385">
        <v>0</v>
      </c>
      <c r="J69" s="581"/>
      <c r="K69" s="75"/>
      <c r="L69" s="85"/>
      <c r="M69" s="71"/>
      <c r="N69" s="72"/>
    </row>
    <row r="70" spans="1:16" ht="36" customHeight="1" x14ac:dyDescent="0.25">
      <c r="A70" s="579"/>
      <c r="B70" s="480"/>
      <c r="C70" s="377"/>
      <c r="D70" s="376" t="s">
        <v>19</v>
      </c>
      <c r="E70" s="384">
        <v>0.63049999000000001</v>
      </c>
      <c r="F70" s="384">
        <v>0.63</v>
      </c>
      <c r="G70" s="384">
        <v>0</v>
      </c>
      <c r="H70" s="385">
        <v>0</v>
      </c>
      <c r="I70" s="385">
        <v>0</v>
      </c>
      <c r="J70" s="581"/>
      <c r="K70" s="75"/>
      <c r="L70" s="85"/>
      <c r="M70" s="71"/>
      <c r="N70" s="72"/>
    </row>
    <row r="71" spans="1:16" ht="36" customHeight="1" x14ac:dyDescent="0.3">
      <c r="A71" s="579"/>
      <c r="B71" s="480"/>
      <c r="D71" s="382" t="s">
        <v>20</v>
      </c>
      <c r="E71" s="384">
        <v>1.9500010000000002E-2</v>
      </c>
      <c r="F71" s="384">
        <v>0.02</v>
      </c>
      <c r="G71" s="384">
        <v>0</v>
      </c>
      <c r="H71" s="385">
        <v>0</v>
      </c>
      <c r="I71" s="385">
        <v>0</v>
      </c>
      <c r="J71" s="581"/>
      <c r="K71" s="75"/>
      <c r="L71" s="85"/>
      <c r="M71" s="71"/>
      <c r="N71" s="72"/>
    </row>
    <row r="72" spans="1:16" ht="36" customHeight="1" x14ac:dyDescent="0.3">
      <c r="A72" s="579"/>
      <c r="B72" s="468" t="s">
        <v>174</v>
      </c>
      <c r="C72" s="383"/>
      <c r="D72" s="375" t="s">
        <v>29</v>
      </c>
      <c r="E72" s="387">
        <f>SUM(E73:E75)</f>
        <v>0.34126846999999999</v>
      </c>
      <c r="F72" s="387">
        <f>SUM(F73:F75)</f>
        <v>0.30599999999999999</v>
      </c>
      <c r="G72" s="387">
        <f t="shared" ref="G72:I72" si="5">SUM(G73:G75)</f>
        <v>0</v>
      </c>
      <c r="H72" s="387">
        <f t="shared" si="5"/>
        <v>0</v>
      </c>
      <c r="I72" s="387">
        <f t="shared" si="5"/>
        <v>0</v>
      </c>
      <c r="J72" s="485" t="s">
        <v>194</v>
      </c>
      <c r="K72" s="75"/>
      <c r="L72" s="85"/>
      <c r="M72" s="71"/>
      <c r="N72" s="72"/>
    </row>
    <row r="73" spans="1:16" ht="36" customHeight="1" x14ac:dyDescent="0.3">
      <c r="A73" s="579"/>
      <c r="B73" s="468"/>
      <c r="C73" s="383"/>
      <c r="D73" s="376" t="s">
        <v>18</v>
      </c>
      <c r="E73" s="384">
        <v>0</v>
      </c>
      <c r="F73" s="384">
        <v>0</v>
      </c>
      <c r="G73" s="384">
        <v>0</v>
      </c>
      <c r="H73" s="385">
        <v>0</v>
      </c>
      <c r="I73" s="385">
        <v>0</v>
      </c>
      <c r="J73" s="581"/>
      <c r="K73" s="75"/>
      <c r="L73" s="85"/>
      <c r="M73" s="71"/>
      <c r="N73" s="72"/>
    </row>
    <row r="74" spans="1:16" ht="36" customHeight="1" x14ac:dyDescent="0.3">
      <c r="A74" s="579"/>
      <c r="B74" s="468"/>
      <c r="C74" s="383"/>
      <c r="D74" s="376" t="s">
        <v>19</v>
      </c>
      <c r="E74" s="384">
        <v>0</v>
      </c>
      <c r="F74" s="384">
        <v>0</v>
      </c>
      <c r="G74" s="384">
        <v>0</v>
      </c>
      <c r="H74" s="385">
        <v>0</v>
      </c>
      <c r="I74" s="385">
        <v>0</v>
      </c>
      <c r="J74" s="581"/>
      <c r="K74" s="75"/>
      <c r="L74" s="85"/>
      <c r="M74" s="71"/>
      <c r="N74" s="72"/>
    </row>
    <row r="75" spans="1:16" ht="37.5" customHeight="1" x14ac:dyDescent="0.25">
      <c r="A75" s="580"/>
      <c r="B75" s="468"/>
      <c r="C75" s="377"/>
      <c r="D75" s="382" t="s">
        <v>20</v>
      </c>
      <c r="E75" s="384">
        <v>0.34126846999999999</v>
      </c>
      <c r="F75" s="384">
        <v>0.30599999999999999</v>
      </c>
      <c r="G75" s="384">
        <v>0</v>
      </c>
      <c r="H75" s="385">
        <v>0</v>
      </c>
      <c r="I75" s="385">
        <v>0</v>
      </c>
      <c r="J75" s="581"/>
      <c r="K75" s="75"/>
      <c r="L75" s="85"/>
      <c r="M75" s="71"/>
      <c r="N75" s="72"/>
    </row>
    <row r="76" spans="1:16" ht="41.25" customHeight="1" x14ac:dyDescent="0.25">
      <c r="A76" s="578"/>
      <c r="B76" s="479" t="s">
        <v>172</v>
      </c>
      <c r="C76" s="377"/>
      <c r="D76" s="375" t="s">
        <v>29</v>
      </c>
      <c r="E76" s="387">
        <f>SUM(E77:E79)</f>
        <v>0.45274542000000001</v>
      </c>
      <c r="F76" s="387">
        <f t="shared" ref="F76:I76" si="6">SUM(F77:F79)</f>
        <v>1.4E-2</v>
      </c>
      <c r="G76" s="387">
        <f t="shared" si="6"/>
        <v>1.4E-2</v>
      </c>
      <c r="H76" s="387">
        <f t="shared" si="6"/>
        <v>0.40415223</v>
      </c>
      <c r="I76" s="387">
        <f t="shared" si="6"/>
        <v>0</v>
      </c>
      <c r="J76" s="485" t="s">
        <v>193</v>
      </c>
      <c r="K76" s="75"/>
      <c r="L76" s="85"/>
      <c r="M76" s="71"/>
      <c r="N76" s="72"/>
    </row>
    <row r="77" spans="1:16" ht="41.25" customHeight="1" x14ac:dyDescent="0.25">
      <c r="A77" s="579"/>
      <c r="B77" s="480"/>
      <c r="C77" s="377"/>
      <c r="D77" s="376" t="s">
        <v>18</v>
      </c>
      <c r="E77" s="384">
        <v>0</v>
      </c>
      <c r="F77" s="384">
        <v>0</v>
      </c>
      <c r="G77" s="384">
        <v>0</v>
      </c>
      <c r="H77" s="385">
        <v>0</v>
      </c>
      <c r="I77" s="385">
        <v>0</v>
      </c>
      <c r="J77" s="581"/>
      <c r="K77" s="75"/>
      <c r="L77" s="85"/>
      <c r="M77" s="71"/>
      <c r="N77" s="72"/>
    </row>
    <row r="78" spans="1:16" ht="37.5" customHeight="1" x14ac:dyDescent="0.25">
      <c r="A78" s="579"/>
      <c r="B78" s="480"/>
      <c r="C78" s="377"/>
      <c r="D78" s="376" t="s">
        <v>19</v>
      </c>
      <c r="E78" s="384">
        <v>0.43916305999999999</v>
      </c>
      <c r="F78" s="384">
        <v>0</v>
      </c>
      <c r="G78" s="384">
        <v>0</v>
      </c>
      <c r="H78" s="385">
        <v>0.39200000000000002</v>
      </c>
      <c r="I78" s="385">
        <v>0</v>
      </c>
      <c r="J78" s="581"/>
      <c r="K78" s="75"/>
      <c r="L78" s="85"/>
      <c r="M78" s="71"/>
      <c r="N78" s="72"/>
    </row>
    <row r="79" spans="1:16" ht="41.25" customHeight="1" x14ac:dyDescent="0.25">
      <c r="A79" s="580"/>
      <c r="B79" s="481"/>
      <c r="C79" s="377"/>
      <c r="D79" s="376" t="s">
        <v>20</v>
      </c>
      <c r="E79" s="384">
        <v>1.358236E-2</v>
      </c>
      <c r="F79" s="384">
        <v>1.4E-2</v>
      </c>
      <c r="G79" s="384">
        <v>1.4E-2</v>
      </c>
      <c r="H79" s="385">
        <v>1.215223E-2</v>
      </c>
      <c r="I79" s="385">
        <v>0</v>
      </c>
      <c r="J79" s="582"/>
      <c r="K79" s="75"/>
      <c r="L79" s="85"/>
      <c r="M79" s="71"/>
      <c r="N79" s="72"/>
    </row>
    <row r="80" spans="1:16" ht="39.75" customHeight="1" x14ac:dyDescent="0.25">
      <c r="A80" s="578"/>
      <c r="B80" s="468" t="s">
        <v>173</v>
      </c>
      <c r="C80" s="377"/>
      <c r="D80" s="375" t="s">
        <v>29</v>
      </c>
      <c r="E80" s="387">
        <f>E81+E82+E83</f>
        <v>2.9154556700000001</v>
      </c>
      <c r="F80" s="387">
        <f>F81+F82+F83</f>
        <v>2.60968592</v>
      </c>
      <c r="G80" s="387">
        <f>SUM(G81:G83)</f>
        <v>0</v>
      </c>
      <c r="H80" s="387">
        <f>SUM(H81:H87)</f>
        <v>0</v>
      </c>
      <c r="I80" s="387">
        <f>SUM(I81:I87)</f>
        <v>0</v>
      </c>
      <c r="J80" s="497" t="s">
        <v>202</v>
      </c>
      <c r="K80" s="75"/>
      <c r="L80" s="85"/>
      <c r="M80" s="71"/>
      <c r="N80" s="72"/>
    </row>
    <row r="81" spans="1:17" ht="36" customHeight="1" x14ac:dyDescent="0.25">
      <c r="A81" s="579"/>
      <c r="B81" s="468"/>
      <c r="C81" s="377"/>
      <c r="D81" s="376" t="s">
        <v>18</v>
      </c>
      <c r="E81" s="384">
        <v>0</v>
      </c>
      <c r="F81" s="384">
        <v>0</v>
      </c>
      <c r="G81" s="384">
        <v>0</v>
      </c>
      <c r="H81" s="385">
        <v>0</v>
      </c>
      <c r="I81" s="385">
        <v>0</v>
      </c>
      <c r="J81" s="497"/>
      <c r="K81" s="75"/>
      <c r="L81" s="85"/>
      <c r="M81" s="71"/>
      <c r="N81" s="72"/>
    </row>
    <row r="82" spans="1:17" ht="36" customHeight="1" x14ac:dyDescent="0.25">
      <c r="A82" s="579"/>
      <c r="B82" s="468"/>
      <c r="C82" s="377"/>
      <c r="D82" s="376" t="s">
        <v>19</v>
      </c>
      <c r="E82" s="393">
        <v>2.8279920000000001</v>
      </c>
      <c r="F82" s="384">
        <v>2.53139534</v>
      </c>
      <c r="G82" s="384">
        <v>0</v>
      </c>
      <c r="H82" s="385">
        <v>0</v>
      </c>
      <c r="I82" s="385">
        <v>0</v>
      </c>
      <c r="J82" s="497"/>
      <c r="K82" s="75"/>
      <c r="L82" s="85"/>
      <c r="M82" s="71"/>
      <c r="N82" s="72"/>
    </row>
    <row r="83" spans="1:17" ht="37.5" customHeight="1" x14ac:dyDescent="0.3">
      <c r="A83" s="579"/>
      <c r="B83" s="468"/>
      <c r="C83" s="377"/>
      <c r="D83" s="388" t="s">
        <v>20</v>
      </c>
      <c r="E83" s="394">
        <v>8.7463669999999993E-2</v>
      </c>
      <c r="F83" s="464">
        <v>7.8290579999999999E-2</v>
      </c>
      <c r="G83" s="384">
        <v>0</v>
      </c>
      <c r="H83" s="385">
        <v>0</v>
      </c>
      <c r="I83" s="385">
        <v>0</v>
      </c>
      <c r="J83" s="497"/>
      <c r="K83" s="75"/>
      <c r="L83" s="85"/>
      <c r="M83" s="71"/>
      <c r="N83" s="72"/>
    </row>
    <row r="84" spans="1:17" s="18" customFormat="1" ht="21.75" customHeight="1" x14ac:dyDescent="0.25">
      <c r="A84" s="584"/>
      <c r="B84" s="479" t="s">
        <v>175</v>
      </c>
      <c r="C84" s="377"/>
      <c r="D84" s="375" t="s">
        <v>29</v>
      </c>
      <c r="E84" s="386">
        <f>SUM(E85:E87)</f>
        <v>9.8727543300000011</v>
      </c>
      <c r="F84" s="386">
        <f>SUM(F85:F87)</f>
        <v>1.67218263</v>
      </c>
      <c r="G84" s="386">
        <f>SUM(G85:G87)</f>
        <v>1.67218263</v>
      </c>
      <c r="H84" s="386">
        <f>SUM(H85:H87)</f>
        <v>0</v>
      </c>
      <c r="I84" s="386">
        <f>SUM(I85:I87)</f>
        <v>0</v>
      </c>
      <c r="J84" s="485" t="s">
        <v>200</v>
      </c>
      <c r="K84" s="74">
        <f>SUM(K85:K87)</f>
        <v>0</v>
      </c>
      <c r="L84" s="64">
        <f>SUM(L85:L87)</f>
        <v>0</v>
      </c>
      <c r="M84" s="65">
        <f>SUM(M85:M87)</f>
        <v>0</v>
      </c>
      <c r="N84" s="66">
        <f t="shared" ref="N84:N91" si="7">E84+H84+I84+K84+L84+M84</f>
        <v>9.8727543300000011</v>
      </c>
    </row>
    <row r="85" spans="1:17" ht="21.75" customHeight="1" x14ac:dyDescent="0.25">
      <c r="A85" s="584"/>
      <c r="B85" s="480"/>
      <c r="C85" s="377"/>
      <c r="D85" s="376" t="s">
        <v>18</v>
      </c>
      <c r="E85" s="384">
        <v>0</v>
      </c>
      <c r="F85" s="384">
        <v>0</v>
      </c>
      <c r="G85" s="384">
        <v>0</v>
      </c>
      <c r="H85" s="385">
        <v>0</v>
      </c>
      <c r="I85" s="385">
        <v>0</v>
      </c>
      <c r="J85" s="581"/>
      <c r="K85" s="75"/>
      <c r="L85" s="85"/>
      <c r="M85" s="71"/>
      <c r="N85" s="72">
        <f t="shared" si="7"/>
        <v>0</v>
      </c>
      <c r="P85" s="86"/>
    </row>
    <row r="86" spans="1:17" ht="21.75" customHeight="1" x14ac:dyDescent="0.25">
      <c r="A86" s="584"/>
      <c r="B86" s="480"/>
      <c r="C86" s="377"/>
      <c r="D86" s="376" t="s">
        <v>19</v>
      </c>
      <c r="E86" s="384">
        <v>9.5765717000000006</v>
      </c>
      <c r="F86" s="384">
        <v>1.3759999999999999</v>
      </c>
      <c r="G86" s="384">
        <v>1.3759999999999999</v>
      </c>
      <c r="H86" s="385">
        <v>0</v>
      </c>
      <c r="I86" s="385">
        <v>0</v>
      </c>
      <c r="J86" s="581"/>
      <c r="K86" s="75"/>
      <c r="L86" s="85"/>
      <c r="M86" s="71"/>
      <c r="N86" s="72">
        <f t="shared" si="7"/>
        <v>9.5765717000000006</v>
      </c>
    </row>
    <row r="87" spans="1:17" ht="67.5" customHeight="1" x14ac:dyDescent="0.25">
      <c r="A87" s="584"/>
      <c r="B87" s="481"/>
      <c r="C87" s="377"/>
      <c r="D87" s="376" t="s">
        <v>20</v>
      </c>
      <c r="E87" s="384">
        <v>0.29618263</v>
      </c>
      <c r="F87" s="384">
        <v>0.29618263</v>
      </c>
      <c r="G87" s="384">
        <v>0.29618263</v>
      </c>
      <c r="H87" s="385">
        <v>0</v>
      </c>
      <c r="I87" s="385">
        <v>0</v>
      </c>
      <c r="J87" s="581"/>
      <c r="K87" s="75"/>
      <c r="L87" s="85"/>
      <c r="M87" s="71"/>
      <c r="N87" s="72">
        <f t="shared" si="7"/>
        <v>0.29618263</v>
      </c>
    </row>
    <row r="88" spans="1:17" s="18" customFormat="1" ht="21.75" customHeight="1" x14ac:dyDescent="0.25">
      <c r="A88" s="578"/>
      <c r="B88" s="479" t="s">
        <v>49</v>
      </c>
      <c r="C88" s="377"/>
      <c r="D88" s="375" t="s">
        <v>29</v>
      </c>
      <c r="E88" s="386">
        <f>SUM(E89:E91)</f>
        <v>1.038</v>
      </c>
      <c r="F88" s="386">
        <f>SUM(F89:F91)</f>
        <v>0.66600000000000004</v>
      </c>
      <c r="G88" s="386">
        <f>SUM(G89:G91)</f>
        <v>0.66600000000000004</v>
      </c>
      <c r="H88" s="386">
        <f>SUM(H89:H91)</f>
        <v>1.038</v>
      </c>
      <c r="I88" s="386">
        <f>SUM(I89:I91)</f>
        <v>1.038</v>
      </c>
      <c r="J88" s="485" t="s">
        <v>201</v>
      </c>
      <c r="K88" s="74">
        <f>SUM(K89:K91)</f>
        <v>0</v>
      </c>
      <c r="L88" s="64">
        <f>SUM(L89:L91)</f>
        <v>0.5</v>
      </c>
      <c r="M88" s="65">
        <f>SUM(M89:M91)</f>
        <v>1.1499999999999999</v>
      </c>
      <c r="N88" s="66">
        <f t="shared" si="7"/>
        <v>4.7639999999999993</v>
      </c>
    </row>
    <row r="89" spans="1:17" ht="21.75" customHeight="1" x14ac:dyDescent="0.25">
      <c r="A89" s="579"/>
      <c r="B89" s="480"/>
      <c r="C89" s="377"/>
      <c r="D89" s="376" t="s">
        <v>18</v>
      </c>
      <c r="E89" s="384">
        <v>0</v>
      </c>
      <c r="F89" s="384">
        <v>0</v>
      </c>
      <c r="G89" s="384">
        <v>0</v>
      </c>
      <c r="H89" s="385">
        <v>0</v>
      </c>
      <c r="I89" s="385">
        <v>0</v>
      </c>
      <c r="J89" s="581"/>
      <c r="K89" s="75"/>
      <c r="L89" s="85"/>
      <c r="M89" s="71"/>
      <c r="N89" s="72">
        <f t="shared" si="7"/>
        <v>0</v>
      </c>
      <c r="P89" s="86"/>
    </row>
    <row r="90" spans="1:17" ht="21.75" customHeight="1" x14ac:dyDescent="0.25">
      <c r="A90" s="579"/>
      <c r="B90" s="480"/>
      <c r="C90" s="377"/>
      <c r="D90" s="376" t="s">
        <v>19</v>
      </c>
      <c r="E90" s="384">
        <v>0</v>
      </c>
      <c r="F90" s="384">
        <v>0</v>
      </c>
      <c r="G90" s="384">
        <v>0</v>
      </c>
      <c r="H90" s="385">
        <v>0</v>
      </c>
      <c r="I90" s="385">
        <v>0</v>
      </c>
      <c r="J90" s="581"/>
      <c r="K90" s="75"/>
      <c r="L90" s="85">
        <v>0.5</v>
      </c>
      <c r="M90" s="71"/>
      <c r="N90" s="72">
        <f t="shared" si="7"/>
        <v>0.5</v>
      </c>
    </row>
    <row r="91" spans="1:17" ht="67.5" customHeight="1" x14ac:dyDescent="0.25">
      <c r="A91" s="580"/>
      <c r="B91" s="481"/>
      <c r="C91" s="377"/>
      <c r="D91" s="376" t="s">
        <v>20</v>
      </c>
      <c r="E91" s="384">
        <v>1.038</v>
      </c>
      <c r="F91" s="384">
        <v>0.66600000000000004</v>
      </c>
      <c r="G91" s="384">
        <v>0.66600000000000004</v>
      </c>
      <c r="H91" s="385">
        <v>1.038</v>
      </c>
      <c r="I91" s="385">
        <v>1.038</v>
      </c>
      <c r="J91" s="582"/>
      <c r="K91" s="75"/>
      <c r="L91" s="85"/>
      <c r="M91" s="71">
        <v>1.1499999999999999</v>
      </c>
      <c r="N91" s="72">
        <f t="shared" si="7"/>
        <v>4.2639999999999993</v>
      </c>
    </row>
    <row r="92" spans="1:17" ht="21" customHeight="1" thickBot="1" x14ac:dyDescent="0.3">
      <c r="A92" s="585" t="s">
        <v>52</v>
      </c>
      <c r="B92" s="586"/>
      <c r="C92" s="586"/>
      <c r="D92" s="586"/>
      <c r="E92" s="586"/>
      <c r="F92" s="586"/>
      <c r="G92" s="586"/>
      <c r="H92" s="586"/>
      <c r="I92" s="586"/>
      <c r="J92" s="586"/>
      <c r="K92" s="586"/>
      <c r="L92" s="586"/>
      <c r="M92" s="586"/>
      <c r="N92" s="587"/>
    </row>
    <row r="93" spans="1:17" ht="26.25" customHeight="1" x14ac:dyDescent="0.25">
      <c r="A93" s="58"/>
      <c r="B93" s="59" t="s">
        <v>25</v>
      </c>
      <c r="C93" s="588" t="s">
        <v>26</v>
      </c>
      <c r="D93" s="589"/>
      <c r="E93" s="589"/>
      <c r="F93" s="589"/>
      <c r="G93" s="589"/>
      <c r="H93" s="589"/>
      <c r="I93" s="589"/>
      <c r="J93" s="590"/>
      <c r="K93" s="591"/>
      <c r="L93" s="592"/>
      <c r="M93" s="592"/>
      <c r="N93" s="593"/>
      <c r="Q93" s="60"/>
    </row>
    <row r="94" spans="1:17" s="18" customFormat="1" ht="21.75" customHeight="1" x14ac:dyDescent="0.25">
      <c r="A94" s="594" t="s">
        <v>53</v>
      </c>
      <c r="B94" s="468" t="s">
        <v>54</v>
      </c>
      <c r="C94" s="595"/>
      <c r="D94" s="375" t="s">
        <v>29</v>
      </c>
      <c r="E94" s="368">
        <f>SUM(E95:E97)</f>
        <v>4.4999999999999998E-2</v>
      </c>
      <c r="F94" s="368">
        <f>SUM(F95:F97)</f>
        <v>0</v>
      </c>
      <c r="G94" s="368">
        <f>SUM(G95:G97)</f>
        <v>0</v>
      </c>
      <c r="H94" s="368">
        <f>SUM(H95:H97)</f>
        <v>0.06</v>
      </c>
      <c r="I94" s="368">
        <f>SUM(I95:I97)</f>
        <v>0.06</v>
      </c>
      <c r="J94" s="596" t="s">
        <v>190</v>
      </c>
      <c r="K94" s="74">
        <f>SUM(K95:K97)</f>
        <v>0</v>
      </c>
      <c r="L94" s="87">
        <f>SUM(L95:L97)</f>
        <v>0</v>
      </c>
      <c r="M94" s="65">
        <f>SUM(M95:M97)</f>
        <v>0.03</v>
      </c>
      <c r="N94" s="66">
        <f t="shared" ref="N94:N97" si="8">E94+H94+I94+K94+L94+M94</f>
        <v>0.19499999999999998</v>
      </c>
    </row>
    <row r="95" spans="1:17" ht="21.75" customHeight="1" x14ac:dyDescent="0.25">
      <c r="A95" s="594"/>
      <c r="B95" s="468"/>
      <c r="C95" s="595"/>
      <c r="D95" s="376" t="s">
        <v>18</v>
      </c>
      <c r="E95" s="392">
        <v>0</v>
      </c>
      <c r="F95" s="392">
        <v>0</v>
      </c>
      <c r="G95" s="392">
        <v>0</v>
      </c>
      <c r="H95" s="377"/>
      <c r="I95" s="377"/>
      <c r="J95" s="597"/>
      <c r="K95" s="75">
        <v>0</v>
      </c>
      <c r="L95" s="71">
        <v>0</v>
      </c>
      <c r="M95" s="71">
        <v>0</v>
      </c>
      <c r="N95" s="72">
        <f t="shared" si="8"/>
        <v>0</v>
      </c>
    </row>
    <row r="96" spans="1:17" ht="21.75" customHeight="1" x14ac:dyDescent="0.25">
      <c r="A96" s="594"/>
      <c r="B96" s="468"/>
      <c r="C96" s="595"/>
      <c r="D96" s="376" t="s">
        <v>19</v>
      </c>
      <c r="E96" s="392">
        <v>0</v>
      </c>
      <c r="F96" s="392">
        <v>0</v>
      </c>
      <c r="G96" s="392">
        <v>0</v>
      </c>
      <c r="H96" s="377"/>
      <c r="I96" s="377"/>
      <c r="J96" s="597"/>
      <c r="K96" s="75">
        <v>0</v>
      </c>
      <c r="L96" s="71">
        <v>0</v>
      </c>
      <c r="M96" s="71">
        <v>0</v>
      </c>
      <c r="N96" s="72">
        <f t="shared" si="8"/>
        <v>0</v>
      </c>
    </row>
    <row r="97" spans="1:14" ht="21.75" customHeight="1" x14ac:dyDescent="0.25">
      <c r="A97" s="594"/>
      <c r="B97" s="468"/>
      <c r="C97" s="595"/>
      <c r="D97" s="376" t="s">
        <v>20</v>
      </c>
      <c r="E97" s="392">
        <v>4.4999999999999998E-2</v>
      </c>
      <c r="F97" s="392">
        <v>0</v>
      </c>
      <c r="G97" s="392">
        <v>0</v>
      </c>
      <c r="H97" s="377">
        <v>0.06</v>
      </c>
      <c r="I97" s="377">
        <v>0.06</v>
      </c>
      <c r="J97" s="597"/>
      <c r="K97" s="75">
        <v>0</v>
      </c>
      <c r="L97" s="71">
        <v>0</v>
      </c>
      <c r="M97" s="71">
        <v>0.03</v>
      </c>
      <c r="N97" s="72">
        <f t="shared" si="8"/>
        <v>0.19499999999999998</v>
      </c>
    </row>
    <row r="98" spans="1:14" s="18" customFormat="1" ht="41.25" thickBot="1" x14ac:dyDescent="0.3">
      <c r="A98" s="540" t="str">
        <f>E15</f>
        <v>I</v>
      </c>
      <c r="B98" s="88" t="s">
        <v>55</v>
      </c>
      <c r="C98" s="541"/>
      <c r="D98" s="89" t="s">
        <v>17</v>
      </c>
      <c r="E98" s="90">
        <f>E99+E100+E101</f>
        <v>15.315223890000002</v>
      </c>
      <c r="F98" s="90">
        <f>F99+F100+F101</f>
        <v>5.9178685499999997</v>
      </c>
      <c r="G98" s="90">
        <f>G99+G100+G101</f>
        <v>2.3521826299999997</v>
      </c>
      <c r="H98" s="90">
        <f>H99+H100+H101</f>
        <v>1.44215223</v>
      </c>
      <c r="I98" s="90">
        <f>I99+I100+I101</f>
        <v>1.038</v>
      </c>
      <c r="J98" s="538"/>
      <c r="K98" s="91">
        <f>K99+K100+K101</f>
        <v>11.463999999999999</v>
      </c>
      <c r="L98" s="91">
        <f>L99+L100+L101</f>
        <v>39.215000000000003</v>
      </c>
      <c r="M98" s="90">
        <f>M99+M100+M101</f>
        <v>0</v>
      </c>
      <c r="N98" s="92">
        <f>N99+N100+N101</f>
        <v>68.474376120000002</v>
      </c>
    </row>
    <row r="99" spans="1:14" s="98" customFormat="1" ht="21" customHeight="1" thickBot="1" x14ac:dyDescent="0.3">
      <c r="A99" s="540"/>
      <c r="B99" s="539" t="str">
        <f>F15</f>
        <v>ДЕМОГРАФИЯ</v>
      </c>
      <c r="C99" s="541"/>
      <c r="D99" s="93" t="s">
        <v>18</v>
      </c>
      <c r="E99" s="94">
        <f t="shared" ref="E99:F100" si="9">E89+E85+E81+E77+E73+E69+E95</f>
        <v>0</v>
      </c>
      <c r="F99" s="94">
        <f t="shared" si="9"/>
        <v>0</v>
      </c>
      <c r="G99" s="94">
        <f t="shared" ref="G99:I99" si="10">G89+G85+G81+G77+G73+G69</f>
        <v>0</v>
      </c>
      <c r="H99" s="94">
        <f t="shared" si="10"/>
        <v>0</v>
      </c>
      <c r="I99" s="94">
        <f t="shared" si="10"/>
        <v>0</v>
      </c>
      <c r="J99" s="538"/>
      <c r="K99" s="95">
        <f>K95+K65+K59+K54+K49+K39+K34+K29+K24+K19+K44</f>
        <v>0</v>
      </c>
      <c r="L99" s="95">
        <f>L95+L65+L59+L54+L49+L39+L34+L29+L24+L19+L44</f>
        <v>0</v>
      </c>
      <c r="M99" s="96"/>
      <c r="N99" s="97">
        <f>E99+H99+I99+K99+L99+M99</f>
        <v>0</v>
      </c>
    </row>
    <row r="100" spans="1:14" s="98" customFormat="1" ht="28.5" customHeight="1" thickBot="1" x14ac:dyDescent="0.3">
      <c r="A100" s="540"/>
      <c r="B100" s="539"/>
      <c r="C100" s="541"/>
      <c r="D100" s="93" t="s">
        <v>19</v>
      </c>
      <c r="E100" s="94">
        <f t="shared" si="9"/>
        <v>13.474226750000001</v>
      </c>
      <c r="F100" s="94">
        <f t="shared" ref="F100" si="11">F90+F86+F82+F78+F74+F70+F96</f>
        <v>4.5373953399999998</v>
      </c>
      <c r="G100" s="94">
        <f t="shared" ref="G100:I101" si="12">G90+G86+G82+G78+G74+G70</f>
        <v>1.3759999999999999</v>
      </c>
      <c r="H100" s="94">
        <f t="shared" si="12"/>
        <v>0.39200000000000002</v>
      </c>
      <c r="I100" s="94">
        <f t="shared" si="12"/>
        <v>0</v>
      </c>
      <c r="J100" s="538"/>
      <c r="K100" s="95">
        <f t="shared" ref="K100:L101" si="13">K96+K66+K60+K55+K50+K40+K35+K30+K25+K20+K45</f>
        <v>7.3279999999999994</v>
      </c>
      <c r="L100" s="95">
        <f>L96+L66+L60+L55+L50+L40+L35+L30+L25+L20+L45+L90</f>
        <v>38.484000000000002</v>
      </c>
      <c r="M100" s="96"/>
      <c r="N100" s="97">
        <f>E100+H100+I100+K100+L100+M100</f>
        <v>59.67822675</v>
      </c>
    </row>
    <row r="101" spans="1:14" s="18" customFormat="1" ht="21" customHeight="1" thickBot="1" x14ac:dyDescent="0.3">
      <c r="A101" s="540"/>
      <c r="B101" s="539"/>
      <c r="C101" s="541"/>
      <c r="D101" s="99" t="s">
        <v>20</v>
      </c>
      <c r="E101" s="94">
        <f>E91+E87+E83+E79+E75+E71+E97</f>
        <v>1.8409971399999998</v>
      </c>
      <c r="F101" s="94">
        <f t="shared" ref="F101" si="14">F91+F87+F83+F79+F75+F71+F97</f>
        <v>1.3804732100000001</v>
      </c>
      <c r="G101" s="94">
        <f t="shared" si="12"/>
        <v>0.97618263000000005</v>
      </c>
      <c r="H101" s="94">
        <f t="shared" si="12"/>
        <v>1.0501522300000001</v>
      </c>
      <c r="I101" s="94">
        <f t="shared" si="12"/>
        <v>1.038</v>
      </c>
      <c r="J101" s="538"/>
      <c r="K101" s="95">
        <f t="shared" si="13"/>
        <v>4.1360000000000001</v>
      </c>
      <c r="L101" s="95">
        <f t="shared" si="13"/>
        <v>0.73099999999999998</v>
      </c>
      <c r="M101" s="100"/>
      <c r="N101" s="101">
        <f>E101+H101+I101+K101+L101+M101</f>
        <v>8.7961493700000002</v>
      </c>
    </row>
    <row r="102" spans="1:14" s="18" customFormat="1" ht="36.75" customHeight="1" thickBot="1" x14ac:dyDescent="0.3">
      <c r="A102" s="51"/>
      <c r="B102" s="52"/>
      <c r="C102" s="52"/>
      <c r="D102" s="52"/>
      <c r="E102" s="53" t="s">
        <v>56</v>
      </c>
      <c r="F102" s="54" t="s">
        <v>57</v>
      </c>
      <c r="G102" s="55"/>
      <c r="H102" s="52"/>
      <c r="I102" s="52"/>
      <c r="J102" s="52"/>
      <c r="K102" s="56"/>
      <c r="L102" s="52"/>
      <c r="M102" s="52"/>
      <c r="N102" s="57"/>
    </row>
    <row r="103" spans="1:14" s="18" customFormat="1" ht="35.25" customHeight="1" thickBot="1" x14ac:dyDescent="0.3">
      <c r="A103" s="598" t="s">
        <v>58</v>
      </c>
      <c r="B103" s="598"/>
      <c r="C103" s="598"/>
      <c r="D103" s="598"/>
      <c r="E103" s="598"/>
      <c r="F103" s="598"/>
      <c r="G103" s="598"/>
      <c r="H103" s="598"/>
      <c r="I103" s="598"/>
      <c r="J103" s="598"/>
      <c r="K103" s="598"/>
      <c r="L103" s="598"/>
      <c r="M103" s="598"/>
      <c r="N103" s="598"/>
    </row>
    <row r="104" spans="1:14" s="18" customFormat="1" ht="24" thickBot="1" x14ac:dyDescent="0.3">
      <c r="A104" s="599" t="s">
        <v>59</v>
      </c>
      <c r="B104" s="102"/>
      <c r="C104" s="103"/>
      <c r="D104" s="104"/>
      <c r="E104" s="105"/>
      <c r="F104" s="105"/>
      <c r="G104" s="105"/>
      <c r="H104" s="105"/>
      <c r="I104" s="105"/>
      <c r="J104" s="105"/>
      <c r="K104" s="106"/>
      <c r="L104" s="106"/>
      <c r="M104" s="105"/>
      <c r="N104" s="107"/>
    </row>
    <row r="105" spans="1:14" s="18" customFormat="1" ht="22.5" x14ac:dyDescent="0.25">
      <c r="A105" s="599"/>
      <c r="B105" s="108"/>
      <c r="C105" s="109"/>
      <c r="D105" s="110"/>
      <c r="E105" s="111"/>
      <c r="F105" s="112"/>
      <c r="G105" s="112"/>
      <c r="H105" s="112"/>
      <c r="I105" s="112"/>
      <c r="J105" s="113"/>
      <c r="K105" s="114"/>
      <c r="L105" s="114"/>
      <c r="M105" s="112"/>
      <c r="N105" s="115"/>
    </row>
    <row r="106" spans="1:14" s="18" customFormat="1" ht="23.25" x14ac:dyDescent="0.25">
      <c r="A106" s="558" t="s">
        <v>60</v>
      </c>
      <c r="B106" s="116"/>
      <c r="C106" s="117"/>
      <c r="D106" s="118"/>
      <c r="E106" s="119"/>
      <c r="F106" s="119"/>
      <c r="G106" s="119"/>
      <c r="H106" s="119"/>
      <c r="I106" s="119"/>
      <c r="J106" s="119"/>
      <c r="K106" s="120"/>
      <c r="L106" s="120"/>
      <c r="M106" s="119"/>
      <c r="N106" s="121"/>
    </row>
    <row r="107" spans="1:14" s="18" customFormat="1" ht="22.5" x14ac:dyDescent="0.25">
      <c r="A107" s="558"/>
      <c r="B107" s="108"/>
      <c r="C107" s="109"/>
      <c r="D107" s="110"/>
      <c r="E107" s="111"/>
      <c r="F107" s="112"/>
      <c r="G107" s="112"/>
      <c r="H107" s="112"/>
      <c r="I107" s="112"/>
      <c r="J107" s="113"/>
      <c r="K107" s="114"/>
      <c r="L107" s="114"/>
      <c r="M107" s="112"/>
      <c r="N107" s="115"/>
    </row>
    <row r="108" spans="1:14" s="18" customFormat="1" ht="23.25" x14ac:dyDescent="0.25">
      <c r="A108" s="558" t="s">
        <v>61</v>
      </c>
      <c r="B108" s="116"/>
      <c r="C108" s="117"/>
      <c r="D108" s="118"/>
      <c r="E108" s="119"/>
      <c r="F108" s="119"/>
      <c r="G108" s="119"/>
      <c r="H108" s="119"/>
      <c r="I108" s="119"/>
      <c r="J108" s="119"/>
      <c r="K108" s="120"/>
      <c r="L108" s="120"/>
      <c r="M108" s="119"/>
      <c r="N108" s="121"/>
    </row>
    <row r="109" spans="1:14" s="18" customFormat="1" ht="22.5" x14ac:dyDescent="0.25">
      <c r="A109" s="558"/>
      <c r="B109" s="108"/>
      <c r="C109" s="109"/>
      <c r="D109" s="110"/>
      <c r="E109" s="111"/>
      <c r="F109" s="112"/>
      <c r="G109" s="112"/>
      <c r="H109" s="112"/>
      <c r="I109" s="112"/>
      <c r="J109" s="113"/>
      <c r="K109" s="114"/>
      <c r="L109" s="114"/>
      <c r="M109" s="112"/>
      <c r="N109" s="115"/>
    </row>
    <row r="110" spans="1:14" s="18" customFormat="1" ht="24" thickBot="1" x14ac:dyDescent="0.3">
      <c r="A110" s="559" t="s">
        <v>62</v>
      </c>
      <c r="B110" s="116"/>
      <c r="C110" s="117"/>
      <c r="D110" s="118"/>
      <c r="E110" s="119"/>
      <c r="F110" s="119"/>
      <c r="G110" s="119"/>
      <c r="H110" s="119"/>
      <c r="I110" s="119"/>
      <c r="J110" s="119"/>
      <c r="K110" s="120"/>
      <c r="L110" s="120"/>
      <c r="M110" s="119"/>
      <c r="N110" s="121"/>
    </row>
    <row r="111" spans="1:14" s="18" customFormat="1" ht="23.25" thickBot="1" x14ac:dyDescent="0.3">
      <c r="A111" s="559"/>
      <c r="B111" s="122"/>
      <c r="C111" s="123"/>
      <c r="D111" s="124"/>
      <c r="E111" s="125"/>
      <c r="F111" s="126"/>
      <c r="G111" s="126"/>
      <c r="H111" s="126"/>
      <c r="I111" s="126"/>
      <c r="J111" s="127"/>
      <c r="K111" s="128"/>
      <c r="L111" s="128"/>
      <c r="M111" s="126"/>
      <c r="N111" s="129"/>
    </row>
    <row r="112" spans="1:14" s="18" customFormat="1" ht="21" customHeight="1" thickBot="1" x14ac:dyDescent="0.3">
      <c r="A112" s="551" t="s">
        <v>63</v>
      </c>
      <c r="B112" s="551"/>
      <c r="C112" s="551"/>
      <c r="D112" s="551"/>
      <c r="E112" s="551"/>
      <c r="F112" s="551"/>
      <c r="G112" s="551"/>
      <c r="H112" s="551"/>
      <c r="I112" s="551"/>
      <c r="J112" s="551"/>
      <c r="K112" s="551"/>
      <c r="L112" s="551"/>
      <c r="M112" s="551"/>
      <c r="N112" s="551"/>
    </row>
    <row r="113" spans="1:14" s="18" customFormat="1" ht="19.5" x14ac:dyDescent="0.25">
      <c r="A113" s="58"/>
      <c r="B113" s="59" t="s">
        <v>25</v>
      </c>
      <c r="C113" s="552" t="s">
        <v>26</v>
      </c>
      <c r="D113" s="552"/>
      <c r="E113" s="552"/>
      <c r="F113" s="552"/>
      <c r="G113" s="552"/>
      <c r="H113" s="552"/>
      <c r="I113" s="552"/>
      <c r="J113" s="552"/>
      <c r="K113" s="533"/>
      <c r="L113" s="533"/>
      <c r="M113" s="533"/>
      <c r="N113" s="533"/>
    </row>
    <row r="114" spans="1:14" s="18" customFormat="1" ht="22.5" customHeight="1" x14ac:dyDescent="0.25">
      <c r="A114" s="534" t="s">
        <v>27</v>
      </c>
      <c r="B114" s="518"/>
      <c r="C114" s="535"/>
      <c r="D114" s="80" t="s">
        <v>29</v>
      </c>
      <c r="E114" s="65">
        <f>SUM(E115:E117)</f>
        <v>0</v>
      </c>
      <c r="F114" s="65">
        <f>SUM(F115:F117)</f>
        <v>0</v>
      </c>
      <c r="G114" s="65">
        <f>SUM(G115:G117)</f>
        <v>0</v>
      </c>
      <c r="H114" s="65">
        <f>SUM(H115:H117)</f>
        <v>0</v>
      </c>
      <c r="I114" s="65">
        <f>SUM(I115:I117)</f>
        <v>0</v>
      </c>
      <c r="J114" s="520"/>
      <c r="K114" s="74">
        <f>SUM(K115:K117)</f>
        <v>0</v>
      </c>
      <c r="L114" s="74">
        <f>SUM(L115:L117)</f>
        <v>0</v>
      </c>
      <c r="M114" s="65">
        <f>SUM(M115:M117)</f>
        <v>0</v>
      </c>
      <c r="N114" s="66">
        <f>E114+H114+I114+K114+L114+M114</f>
        <v>0</v>
      </c>
    </row>
    <row r="115" spans="1:14" s="18" customFormat="1" ht="23.25" x14ac:dyDescent="0.25">
      <c r="A115" s="534"/>
      <c r="B115" s="518"/>
      <c r="C115" s="535"/>
      <c r="D115" s="83" t="s">
        <v>18</v>
      </c>
      <c r="E115" s="84"/>
      <c r="F115" s="84"/>
      <c r="G115" s="84"/>
      <c r="H115" s="82"/>
      <c r="I115" s="82"/>
      <c r="J115" s="520"/>
      <c r="K115" s="75"/>
      <c r="L115" s="75"/>
      <c r="M115" s="71"/>
      <c r="N115" s="72">
        <f>E115+H115+I115+K115+L115+M115</f>
        <v>0</v>
      </c>
    </row>
    <row r="116" spans="1:14" s="18" customFormat="1" ht="23.25" x14ac:dyDescent="0.25">
      <c r="A116" s="534"/>
      <c r="B116" s="518"/>
      <c r="C116" s="535"/>
      <c r="D116" s="83" t="s">
        <v>19</v>
      </c>
      <c r="E116" s="84"/>
      <c r="F116" s="84"/>
      <c r="G116" s="84"/>
      <c r="H116" s="82"/>
      <c r="I116" s="82"/>
      <c r="J116" s="520"/>
      <c r="K116" s="75"/>
      <c r="L116" s="75"/>
      <c r="M116" s="71"/>
      <c r="N116" s="72">
        <f>E116+H116+I116+K116+L116+M116</f>
        <v>0</v>
      </c>
    </row>
    <row r="117" spans="1:14" s="18" customFormat="1" ht="23.25" x14ac:dyDescent="0.25">
      <c r="A117" s="534"/>
      <c r="B117" s="518"/>
      <c r="C117" s="535"/>
      <c r="D117" s="83" t="s">
        <v>20</v>
      </c>
      <c r="E117" s="84"/>
      <c r="F117" s="84"/>
      <c r="G117" s="84"/>
      <c r="H117" s="82"/>
      <c r="I117" s="82"/>
      <c r="J117" s="520"/>
      <c r="K117" s="75"/>
      <c r="L117" s="75"/>
      <c r="M117" s="71"/>
      <c r="N117" s="72">
        <f>E117+H117+I117+K117+L117+M117</f>
        <v>0</v>
      </c>
    </row>
    <row r="118" spans="1:14" s="18" customFormat="1" ht="41.25" thickBot="1" x14ac:dyDescent="0.3">
      <c r="A118" s="536" t="str">
        <f>E102</f>
        <v>II</v>
      </c>
      <c r="B118" s="88" t="s">
        <v>55</v>
      </c>
      <c r="C118" s="537"/>
      <c r="D118" s="89" t="s">
        <v>17</v>
      </c>
      <c r="E118" s="90">
        <f>E119+E120+E121</f>
        <v>0</v>
      </c>
      <c r="F118" s="90">
        <f>F119+F120+F121</f>
        <v>0</v>
      </c>
      <c r="G118" s="90">
        <f>G119+G120+G121</f>
        <v>0</v>
      </c>
      <c r="H118" s="90">
        <f>H119+H120+H121</f>
        <v>0</v>
      </c>
      <c r="I118" s="90">
        <f>I119+I120+I121</f>
        <v>0</v>
      </c>
      <c r="J118" s="538"/>
      <c r="K118" s="91">
        <f>K119+K120+K121</f>
        <v>0</v>
      </c>
      <c r="L118" s="91">
        <f>L119+L120+L121</f>
        <v>0</v>
      </c>
      <c r="M118" s="90">
        <f>M119+M120+M121</f>
        <v>0</v>
      </c>
      <c r="N118" s="92">
        <f>N119+N120+N121</f>
        <v>0</v>
      </c>
    </row>
    <row r="119" spans="1:14" s="18" customFormat="1" ht="21" thickBot="1" x14ac:dyDescent="0.3">
      <c r="A119" s="536"/>
      <c r="B119" s="539" t="str">
        <f>F102</f>
        <v>ЗДРАВООХРАНЕНИЕ</v>
      </c>
      <c r="C119" s="537"/>
      <c r="D119" s="93" t="s">
        <v>18</v>
      </c>
      <c r="E119" s="94">
        <f t="shared" ref="E119:I121" si="15">E115</f>
        <v>0</v>
      </c>
      <c r="F119" s="94">
        <f t="shared" si="15"/>
        <v>0</v>
      </c>
      <c r="G119" s="94">
        <f t="shared" si="15"/>
        <v>0</v>
      </c>
      <c r="H119" s="94">
        <f t="shared" si="15"/>
        <v>0</v>
      </c>
      <c r="I119" s="94">
        <f t="shared" si="15"/>
        <v>0</v>
      </c>
      <c r="J119" s="538"/>
      <c r="K119" s="95"/>
      <c r="L119" s="95"/>
      <c r="M119" s="96"/>
      <c r="N119" s="97">
        <f>E119+H119+I119+K119+L119+M119</f>
        <v>0</v>
      </c>
    </row>
    <row r="120" spans="1:14" s="18" customFormat="1" ht="21" thickBot="1" x14ac:dyDescent="0.3">
      <c r="A120" s="536"/>
      <c r="B120" s="539"/>
      <c r="C120" s="537"/>
      <c r="D120" s="93" t="s">
        <v>19</v>
      </c>
      <c r="E120" s="94">
        <f t="shared" si="15"/>
        <v>0</v>
      </c>
      <c r="F120" s="94">
        <f t="shared" si="15"/>
        <v>0</v>
      </c>
      <c r="G120" s="94">
        <f t="shared" si="15"/>
        <v>0</v>
      </c>
      <c r="H120" s="94">
        <f t="shared" si="15"/>
        <v>0</v>
      </c>
      <c r="I120" s="94">
        <f t="shared" si="15"/>
        <v>0</v>
      </c>
      <c r="J120" s="538"/>
      <c r="K120" s="95"/>
      <c r="L120" s="95"/>
      <c r="M120" s="96"/>
      <c r="N120" s="97">
        <f>E120+H120+I120+K120+L120+M120</f>
        <v>0</v>
      </c>
    </row>
    <row r="121" spans="1:14" s="18" customFormat="1" ht="21" thickBot="1" x14ac:dyDescent="0.3">
      <c r="A121" s="536"/>
      <c r="B121" s="539"/>
      <c r="C121" s="537"/>
      <c r="D121" s="99" t="s">
        <v>20</v>
      </c>
      <c r="E121" s="94">
        <f t="shared" si="15"/>
        <v>0</v>
      </c>
      <c r="F121" s="94">
        <f t="shared" si="15"/>
        <v>0</v>
      </c>
      <c r="G121" s="94">
        <f t="shared" si="15"/>
        <v>0</v>
      </c>
      <c r="H121" s="94">
        <f t="shared" si="15"/>
        <v>0</v>
      </c>
      <c r="I121" s="94">
        <f t="shared" si="15"/>
        <v>0</v>
      </c>
      <c r="J121" s="538"/>
      <c r="K121" s="95"/>
      <c r="L121" s="95"/>
      <c r="M121" s="100"/>
      <c r="N121" s="101">
        <f>E121+H121+I121+K121+L121+M121</f>
        <v>0</v>
      </c>
    </row>
    <row r="122" spans="1:14" s="18" customFormat="1" ht="39.75" customHeight="1" thickBot="1" x14ac:dyDescent="0.3">
      <c r="A122" s="51"/>
      <c r="B122" s="52"/>
      <c r="C122" s="52"/>
      <c r="D122" s="52"/>
      <c r="E122" s="53" t="s">
        <v>64</v>
      </c>
      <c r="F122" s="54" t="s">
        <v>65</v>
      </c>
      <c r="G122" s="55"/>
      <c r="H122" s="52"/>
      <c r="I122" s="52"/>
      <c r="J122" s="52"/>
      <c r="K122" s="56"/>
      <c r="L122" s="52"/>
      <c r="M122" s="52"/>
      <c r="N122" s="57"/>
    </row>
    <row r="123" spans="1:14" s="18" customFormat="1" ht="21" customHeight="1" thickBot="1" x14ac:dyDescent="0.3">
      <c r="A123" s="551" t="s">
        <v>66</v>
      </c>
      <c r="B123" s="551"/>
      <c r="C123" s="551"/>
      <c r="D123" s="551"/>
      <c r="E123" s="551"/>
      <c r="F123" s="551"/>
      <c r="G123" s="551"/>
      <c r="H123" s="551"/>
      <c r="I123" s="551"/>
      <c r="J123" s="551"/>
      <c r="K123" s="551"/>
      <c r="L123" s="551"/>
      <c r="M123" s="551"/>
      <c r="N123" s="551"/>
    </row>
    <row r="124" spans="1:14" s="18" customFormat="1" ht="19.5" x14ac:dyDescent="0.25">
      <c r="A124" s="58"/>
      <c r="B124" s="59" t="s">
        <v>25</v>
      </c>
      <c r="C124" s="552" t="s">
        <v>26</v>
      </c>
      <c r="D124" s="552"/>
      <c r="E124" s="552"/>
      <c r="F124" s="552"/>
      <c r="G124" s="552"/>
      <c r="H124" s="552"/>
      <c r="I124" s="552"/>
      <c r="J124" s="552"/>
      <c r="K124" s="533"/>
      <c r="L124" s="533"/>
      <c r="M124" s="533"/>
      <c r="N124" s="533"/>
    </row>
    <row r="125" spans="1:14" s="18" customFormat="1" ht="22.5" customHeight="1" x14ac:dyDescent="0.25">
      <c r="A125" s="542" t="s">
        <v>27</v>
      </c>
      <c r="B125" s="489" t="s">
        <v>67</v>
      </c>
      <c r="C125" s="543"/>
      <c r="D125" s="62" t="s">
        <v>29</v>
      </c>
      <c r="E125" s="63">
        <f>SUM(E126:E128)</f>
        <v>0</v>
      </c>
      <c r="F125" s="63">
        <f>SUM(F126:F128)</f>
        <v>0</v>
      </c>
      <c r="G125" s="63">
        <f>SUM(G126:G128)</f>
        <v>0</v>
      </c>
      <c r="H125" s="63">
        <f>SUM(H126:H128)</f>
        <v>20</v>
      </c>
      <c r="I125" s="63">
        <f>SUM(I126:I128)</f>
        <v>0</v>
      </c>
      <c r="J125" s="491"/>
      <c r="K125" s="74">
        <f>SUM(K126:K128)</f>
        <v>0</v>
      </c>
      <c r="L125" s="74">
        <f>SUM(L126:L128)</f>
        <v>0</v>
      </c>
      <c r="M125" s="65">
        <f>SUM(M126:M128)</f>
        <v>0</v>
      </c>
      <c r="N125" s="66">
        <f>E125+H125+I125+K125+L125+M125</f>
        <v>20</v>
      </c>
    </row>
    <row r="126" spans="1:14" s="18" customFormat="1" ht="23.25" x14ac:dyDescent="0.25">
      <c r="A126" s="542"/>
      <c r="B126" s="489"/>
      <c r="C126" s="543"/>
      <c r="D126" s="67" t="s">
        <v>18</v>
      </c>
      <c r="E126" s="68"/>
      <c r="F126" s="68"/>
      <c r="G126" s="68"/>
      <c r="H126" s="61"/>
      <c r="I126" s="61"/>
      <c r="J126" s="491"/>
      <c r="K126" s="75"/>
      <c r="L126" s="75"/>
      <c r="M126" s="71"/>
      <c r="N126" s="72">
        <f>E126+H126+I126+K126+L126+M126</f>
        <v>0</v>
      </c>
    </row>
    <row r="127" spans="1:14" s="18" customFormat="1" ht="23.25" x14ac:dyDescent="0.25">
      <c r="A127" s="542"/>
      <c r="B127" s="489"/>
      <c r="C127" s="543"/>
      <c r="D127" s="67" t="s">
        <v>19</v>
      </c>
      <c r="E127" s="68"/>
      <c r="F127" s="68"/>
      <c r="G127" s="68"/>
      <c r="H127" s="61">
        <v>20</v>
      </c>
      <c r="I127" s="61"/>
      <c r="J127" s="491"/>
      <c r="K127" s="75"/>
      <c r="L127" s="75"/>
      <c r="M127" s="71"/>
      <c r="N127" s="72">
        <f>E127+H127+I127+K127+L127+M127</f>
        <v>20</v>
      </c>
    </row>
    <row r="128" spans="1:14" s="18" customFormat="1" ht="23.25" x14ac:dyDescent="0.25">
      <c r="A128" s="542"/>
      <c r="B128" s="489"/>
      <c r="C128" s="543"/>
      <c r="D128" s="67" t="s">
        <v>20</v>
      </c>
      <c r="E128" s="68"/>
      <c r="F128" s="68"/>
      <c r="G128" s="68"/>
      <c r="H128" s="61"/>
      <c r="I128" s="61"/>
      <c r="J128" s="491"/>
      <c r="K128" s="75"/>
      <c r="L128" s="75"/>
      <c r="M128" s="71"/>
      <c r="N128" s="72">
        <f>E128+H128+I128+K128+L128+M128</f>
        <v>0</v>
      </c>
    </row>
    <row r="129" spans="1:14" s="18" customFormat="1" ht="21" customHeight="1" thickBot="1" x14ac:dyDescent="0.3">
      <c r="A129" s="551" t="s">
        <v>68</v>
      </c>
      <c r="B129" s="551"/>
      <c r="C129" s="551"/>
      <c r="D129" s="551"/>
      <c r="E129" s="551"/>
      <c r="F129" s="551"/>
      <c r="G129" s="551"/>
      <c r="H129" s="551"/>
      <c r="I129" s="551"/>
      <c r="J129" s="551"/>
      <c r="K129" s="551"/>
      <c r="L129" s="551"/>
      <c r="M129" s="551"/>
      <c r="N129" s="551"/>
    </row>
    <row r="130" spans="1:14" s="18" customFormat="1" ht="19.5" x14ac:dyDescent="0.25">
      <c r="A130" s="58"/>
      <c r="B130" s="59" t="s">
        <v>25</v>
      </c>
      <c r="C130" s="552" t="s">
        <v>26</v>
      </c>
      <c r="D130" s="552"/>
      <c r="E130" s="552"/>
      <c r="F130" s="552"/>
      <c r="G130" s="552"/>
      <c r="H130" s="552"/>
      <c r="I130" s="552"/>
      <c r="J130" s="552"/>
      <c r="K130" s="533"/>
      <c r="L130" s="533"/>
      <c r="M130" s="533"/>
      <c r="N130" s="533"/>
    </row>
    <row r="131" spans="1:14" s="18" customFormat="1" ht="22.5" customHeight="1" x14ac:dyDescent="0.25">
      <c r="A131" s="542" t="s">
        <v>53</v>
      </c>
      <c r="B131" s="489" t="s">
        <v>69</v>
      </c>
      <c r="C131" s="543"/>
      <c r="D131" s="62" t="s">
        <v>29</v>
      </c>
      <c r="E131" s="63">
        <f>SUM(E132:E134)</f>
        <v>0</v>
      </c>
      <c r="F131" s="63">
        <f>SUM(F132:F134)</f>
        <v>0</v>
      </c>
      <c r="G131" s="63">
        <f>SUM(G132:G134)</f>
        <v>0</v>
      </c>
      <c r="H131" s="63">
        <f>SUM(H132:H134)</f>
        <v>0</v>
      </c>
      <c r="I131" s="63">
        <f>SUM(I132:I134)</f>
        <v>0</v>
      </c>
      <c r="J131" s="491"/>
      <c r="K131" s="74">
        <f>SUM(K132:K134)</f>
        <v>0</v>
      </c>
      <c r="L131" s="74">
        <f>SUM(L132:L134)</f>
        <v>5.15</v>
      </c>
      <c r="M131" s="65">
        <f>SUM(M132:M134)</f>
        <v>0</v>
      </c>
      <c r="N131" s="66">
        <f>E131+H131+I131+K131+L131+M131</f>
        <v>5.15</v>
      </c>
    </row>
    <row r="132" spans="1:14" s="18" customFormat="1" ht="23.25" x14ac:dyDescent="0.25">
      <c r="A132" s="542"/>
      <c r="B132" s="489"/>
      <c r="C132" s="543"/>
      <c r="D132" s="67" t="s">
        <v>18</v>
      </c>
      <c r="E132" s="68"/>
      <c r="F132" s="68"/>
      <c r="G132" s="68"/>
      <c r="H132" s="61"/>
      <c r="I132" s="61"/>
      <c r="J132" s="491"/>
      <c r="K132" s="75"/>
      <c r="L132" s="75">
        <v>0</v>
      </c>
      <c r="M132" s="71"/>
      <c r="N132" s="72">
        <f>E132+H132+I132+K132+L132+M132</f>
        <v>0</v>
      </c>
    </row>
    <row r="133" spans="1:14" s="18" customFormat="1" ht="24" thickBot="1" x14ac:dyDescent="0.3">
      <c r="A133" s="542"/>
      <c r="B133" s="489"/>
      <c r="C133" s="543"/>
      <c r="D133" s="67" t="s">
        <v>19</v>
      </c>
      <c r="E133" s="68"/>
      <c r="F133" s="68"/>
      <c r="G133" s="68"/>
      <c r="H133" s="61"/>
      <c r="I133" s="61"/>
      <c r="J133" s="491"/>
      <c r="K133" s="75"/>
      <c r="L133" s="75">
        <v>0</v>
      </c>
      <c r="M133" s="71"/>
      <c r="N133" s="72">
        <f>E133+H133+I133+K133+L133+M133</f>
        <v>0</v>
      </c>
    </row>
    <row r="134" spans="1:14" s="18" customFormat="1" ht="24" thickBot="1" x14ac:dyDescent="0.3">
      <c r="A134" s="542"/>
      <c r="B134" s="489"/>
      <c r="C134" s="543"/>
      <c r="D134" s="67" t="s">
        <v>20</v>
      </c>
      <c r="E134" s="68"/>
      <c r="F134" s="68"/>
      <c r="G134" s="68"/>
      <c r="H134" s="130">
        <v>0</v>
      </c>
      <c r="I134" s="61">
        <v>0</v>
      </c>
      <c r="J134" s="491"/>
      <c r="K134" s="75"/>
      <c r="L134" s="75">
        <v>5.15</v>
      </c>
      <c r="M134" s="71"/>
      <c r="N134" s="72">
        <f>E134+H134+I134+K134+L134+M134</f>
        <v>5.15</v>
      </c>
    </row>
    <row r="135" spans="1:14" s="18" customFormat="1" ht="19.5" x14ac:dyDescent="0.25">
      <c r="A135" s="58"/>
      <c r="B135" s="59" t="s">
        <v>25</v>
      </c>
      <c r="C135" s="552" t="s">
        <v>26</v>
      </c>
      <c r="D135" s="552"/>
      <c r="E135" s="552"/>
      <c r="F135" s="552"/>
      <c r="G135" s="552"/>
      <c r="H135" s="552"/>
      <c r="I135" s="552"/>
      <c r="J135" s="552"/>
      <c r="K135" s="533"/>
      <c r="L135" s="533"/>
      <c r="M135" s="533"/>
      <c r="N135" s="533"/>
    </row>
    <row r="136" spans="1:14" s="18" customFormat="1" ht="22.5" customHeight="1" x14ac:dyDescent="0.25">
      <c r="A136" s="542" t="s">
        <v>70</v>
      </c>
      <c r="B136" s="489" t="s">
        <v>71</v>
      </c>
      <c r="C136" s="543">
        <v>0</v>
      </c>
      <c r="D136" s="62" t="s">
        <v>29</v>
      </c>
      <c r="E136" s="63">
        <f>SUM(E137:E139)</f>
        <v>0</v>
      </c>
      <c r="F136" s="63">
        <f>SUM(F137:F139)</f>
        <v>0</v>
      </c>
      <c r="G136" s="63">
        <f>SUM(G137:G139)</f>
        <v>0</v>
      </c>
      <c r="H136" s="63">
        <f>SUM(H137:H139)</f>
        <v>1.2713947800000001</v>
      </c>
      <c r="I136" s="63">
        <f>SUM(I137:I139)</f>
        <v>0.33388233</v>
      </c>
      <c r="J136" s="491"/>
      <c r="K136" s="74">
        <f>SUM(K137:K139)</f>
        <v>0</v>
      </c>
      <c r="L136" s="74">
        <f>SUM(L137:L139)</f>
        <v>3.44</v>
      </c>
      <c r="M136" s="65">
        <f>SUM(M137:M139)</f>
        <v>0</v>
      </c>
      <c r="N136" s="66">
        <f>E136+H136+I136+K136+L136+M136</f>
        <v>5.0452771099999998</v>
      </c>
    </row>
    <row r="137" spans="1:14" s="18" customFormat="1" ht="23.25" x14ac:dyDescent="0.25">
      <c r="A137" s="542"/>
      <c r="B137" s="489"/>
      <c r="C137" s="543"/>
      <c r="D137" s="67" t="s">
        <v>18</v>
      </c>
      <c r="E137" s="68"/>
      <c r="F137" s="68"/>
      <c r="G137" s="68"/>
      <c r="H137" s="61"/>
      <c r="I137" s="61"/>
      <c r="J137" s="491"/>
      <c r="K137" s="75"/>
      <c r="L137" s="75">
        <v>3.27</v>
      </c>
      <c r="M137" s="71"/>
      <c r="N137" s="72">
        <f>E137+H137+I137+K137+L137+M137</f>
        <v>3.27</v>
      </c>
    </row>
    <row r="138" spans="1:14" s="18" customFormat="1" ht="24" thickBot="1" x14ac:dyDescent="0.3">
      <c r="A138" s="542"/>
      <c r="B138" s="489"/>
      <c r="C138" s="543"/>
      <c r="D138" s="67" t="s">
        <v>19</v>
      </c>
      <c r="E138" s="68"/>
      <c r="F138" s="68"/>
      <c r="G138" s="68"/>
      <c r="H138" s="61"/>
      <c r="I138" s="61"/>
      <c r="J138" s="491"/>
      <c r="K138" s="75"/>
      <c r="L138" s="75">
        <v>7.0000000000000007E-2</v>
      </c>
      <c r="M138" s="71"/>
      <c r="N138" s="72">
        <f>E138+H138+I138+K138+L138+M138</f>
        <v>7.0000000000000007E-2</v>
      </c>
    </row>
    <row r="139" spans="1:14" s="18" customFormat="1" ht="24" thickBot="1" x14ac:dyDescent="0.3">
      <c r="A139" s="542"/>
      <c r="B139" s="489"/>
      <c r="C139" s="543"/>
      <c r="D139" s="67" t="s">
        <v>20</v>
      </c>
      <c r="E139" s="68"/>
      <c r="F139" s="68"/>
      <c r="G139" s="68"/>
      <c r="H139" s="130">
        <v>1.2713947800000001</v>
      </c>
      <c r="I139" s="61">
        <v>0.33388233</v>
      </c>
      <c r="J139" s="491"/>
      <c r="K139" s="75"/>
      <c r="L139" s="75">
        <v>0.1</v>
      </c>
      <c r="M139" s="71"/>
      <c r="N139" s="72">
        <f>E139+H139+I139+K139+L139+M139</f>
        <v>1.7052771100000002</v>
      </c>
    </row>
    <row r="140" spans="1:14" s="18" customFormat="1" ht="21" customHeight="1" thickBot="1" x14ac:dyDescent="0.3">
      <c r="A140" s="551" t="s">
        <v>72</v>
      </c>
      <c r="B140" s="551"/>
      <c r="C140" s="551"/>
      <c r="D140" s="551"/>
      <c r="E140" s="551"/>
      <c r="F140" s="551"/>
      <c r="G140" s="551"/>
      <c r="H140" s="551"/>
      <c r="I140" s="551"/>
      <c r="J140" s="551"/>
      <c r="K140" s="551"/>
      <c r="L140" s="551"/>
      <c r="M140" s="551"/>
      <c r="N140" s="551"/>
    </row>
    <row r="141" spans="1:14" s="18" customFormat="1" ht="19.5" x14ac:dyDescent="0.25">
      <c r="A141" s="58"/>
      <c r="B141" s="59" t="s">
        <v>25</v>
      </c>
      <c r="C141" s="552" t="s">
        <v>26</v>
      </c>
      <c r="D141" s="552"/>
      <c r="E141" s="552"/>
      <c r="F141" s="552"/>
      <c r="G141" s="552"/>
      <c r="H141" s="552"/>
      <c r="I141" s="552"/>
      <c r="J141" s="552"/>
      <c r="K141" s="533"/>
      <c r="L141" s="533"/>
      <c r="M141" s="533"/>
      <c r="N141" s="533"/>
    </row>
    <row r="142" spans="1:14" s="18" customFormat="1" ht="22.5" customHeight="1" x14ac:dyDescent="0.25">
      <c r="A142" s="557" t="s">
        <v>73</v>
      </c>
      <c r="B142" s="518" t="s">
        <v>74</v>
      </c>
      <c r="C142" s="535"/>
      <c r="D142" s="80" t="s">
        <v>29</v>
      </c>
      <c r="E142" s="65">
        <f>SUM(E143:E145)</f>
        <v>4.1349999999999998</v>
      </c>
      <c r="F142" s="65">
        <f>SUM(F143:F145)</f>
        <v>1.06475879</v>
      </c>
      <c r="G142" s="65">
        <f>SUM(G143:G145)</f>
        <v>1.06475879</v>
      </c>
      <c r="H142" s="65">
        <f>SUM(H143:H145)</f>
        <v>5.84</v>
      </c>
      <c r="I142" s="65">
        <f>SUM(I143:I145)</f>
        <v>5.84</v>
      </c>
      <c r="J142" s="520" t="s">
        <v>184</v>
      </c>
      <c r="K142" s="74">
        <f>SUM(K143:K145)</f>
        <v>0</v>
      </c>
      <c r="L142" s="74">
        <f>SUM(L143:L145)</f>
        <v>5.24</v>
      </c>
      <c r="M142" s="65">
        <f>SUM(M143:M145)</f>
        <v>7.42</v>
      </c>
      <c r="N142" s="66">
        <f>E142+H142+I142+K142+L142+M142</f>
        <v>28.475000000000001</v>
      </c>
    </row>
    <row r="143" spans="1:14" s="18" customFormat="1" ht="23.25" x14ac:dyDescent="0.25">
      <c r="A143" s="557"/>
      <c r="B143" s="518"/>
      <c r="C143" s="535"/>
      <c r="D143" s="83" t="s">
        <v>18</v>
      </c>
      <c r="E143" s="84">
        <v>0</v>
      </c>
      <c r="F143" s="84">
        <v>0</v>
      </c>
      <c r="G143" s="84">
        <v>0</v>
      </c>
      <c r="H143" s="82">
        <v>0</v>
      </c>
      <c r="I143" s="82">
        <v>0</v>
      </c>
      <c r="J143" s="520"/>
      <c r="K143" s="75"/>
      <c r="L143" s="75">
        <v>0</v>
      </c>
      <c r="M143" s="71">
        <v>0</v>
      </c>
      <c r="N143" s="72">
        <f>E143+H143+I143+K143+L143+M143</f>
        <v>0</v>
      </c>
    </row>
    <row r="144" spans="1:14" s="18" customFormat="1" ht="24" thickBot="1" x14ac:dyDescent="0.3">
      <c r="A144" s="557"/>
      <c r="B144" s="518"/>
      <c r="C144" s="535"/>
      <c r="D144" s="83" t="s">
        <v>19</v>
      </c>
      <c r="E144" s="84">
        <v>4.1349999999999998</v>
      </c>
      <c r="F144" s="84">
        <v>1.06475879</v>
      </c>
      <c r="G144" s="84">
        <v>1.06475879</v>
      </c>
      <c r="H144" s="82">
        <v>5.84</v>
      </c>
      <c r="I144" s="82">
        <v>5.84</v>
      </c>
      <c r="J144" s="520"/>
      <c r="K144" s="75"/>
      <c r="L144" s="75">
        <v>5.24</v>
      </c>
      <c r="M144" s="71">
        <v>7.42</v>
      </c>
      <c r="N144" s="72">
        <f>E144+H144+I144+K144+L144+M144</f>
        <v>28.475000000000001</v>
      </c>
    </row>
    <row r="145" spans="1:14" s="18" customFormat="1" ht="24" thickBot="1" x14ac:dyDescent="0.3">
      <c r="A145" s="557"/>
      <c r="B145" s="518"/>
      <c r="C145" s="535"/>
      <c r="D145" s="83" t="s">
        <v>20</v>
      </c>
      <c r="E145" s="84">
        <v>0</v>
      </c>
      <c r="F145" s="84">
        <v>0</v>
      </c>
      <c r="G145" s="84">
        <v>0</v>
      </c>
      <c r="H145" s="131">
        <v>0</v>
      </c>
      <c r="I145" s="82">
        <v>0</v>
      </c>
      <c r="J145" s="520"/>
      <c r="K145" s="75"/>
      <c r="L145" s="75">
        <v>0</v>
      </c>
      <c r="M145" s="71">
        <v>0</v>
      </c>
      <c r="N145" s="72">
        <f>E145+H145+I145+K145+L145+M145</f>
        <v>0</v>
      </c>
    </row>
    <row r="146" spans="1:14" s="18" customFormat="1" ht="41.25" thickBot="1" x14ac:dyDescent="0.3">
      <c r="A146" s="536" t="str">
        <f>E122</f>
        <v>III</v>
      </c>
      <c r="B146" s="88" t="s">
        <v>55</v>
      </c>
      <c r="C146" s="537"/>
      <c r="D146" s="89" t="s">
        <v>17</v>
      </c>
      <c r="E146" s="90">
        <f>E147+E148+E149</f>
        <v>4.1349999999999998</v>
      </c>
      <c r="F146" s="90">
        <f>F147+F148+F149</f>
        <v>1.06475879</v>
      </c>
      <c r="G146" s="90">
        <f>G147+G148+G149</f>
        <v>1.06475879</v>
      </c>
      <c r="H146" s="90">
        <f>H147+H148+H149</f>
        <v>27.111394780000001</v>
      </c>
      <c r="I146" s="90">
        <f>I147+I148+I149</f>
        <v>6.1738823299999996</v>
      </c>
      <c r="J146" s="538"/>
      <c r="K146" s="91">
        <f>K147+K148+K149</f>
        <v>0</v>
      </c>
      <c r="L146" s="91">
        <f>L147+L148+L149</f>
        <v>10.39</v>
      </c>
      <c r="M146" s="90">
        <f>M147+M148+M149</f>
        <v>0</v>
      </c>
      <c r="N146" s="92">
        <f>N147+N148+N149</f>
        <v>47.810277110000001</v>
      </c>
    </row>
    <row r="147" spans="1:14" s="18" customFormat="1" ht="21" thickBot="1" x14ac:dyDescent="0.3">
      <c r="A147" s="536"/>
      <c r="B147" s="539" t="str">
        <f>F122</f>
        <v>ОБРАЗОВАНИЕ</v>
      </c>
      <c r="C147" s="537"/>
      <c r="D147" s="93" t="s">
        <v>18</v>
      </c>
      <c r="E147" s="132">
        <f t="shared" ref="E147:G149" si="16">E143</f>
        <v>0</v>
      </c>
      <c r="F147" s="132">
        <f t="shared" si="16"/>
        <v>0</v>
      </c>
      <c r="G147" s="132">
        <f t="shared" si="16"/>
        <v>0</v>
      </c>
      <c r="H147" s="132">
        <f t="shared" ref="H147:I149" si="17">H126+H132+H137+H143</f>
        <v>0</v>
      </c>
      <c r="I147" s="132">
        <f t="shared" si="17"/>
        <v>0</v>
      </c>
      <c r="J147" s="538"/>
      <c r="K147" s="95">
        <f t="shared" ref="K147:L149" si="18">K126+K132+K143</f>
        <v>0</v>
      </c>
      <c r="L147" s="95">
        <f t="shared" si="18"/>
        <v>0</v>
      </c>
      <c r="M147" s="96"/>
      <c r="N147" s="97">
        <f>E147+H147+I147+K147+L147+M147</f>
        <v>0</v>
      </c>
    </row>
    <row r="148" spans="1:14" s="18" customFormat="1" ht="21" thickBot="1" x14ac:dyDescent="0.3">
      <c r="A148" s="536"/>
      <c r="B148" s="539"/>
      <c r="C148" s="537"/>
      <c r="D148" s="93" t="s">
        <v>19</v>
      </c>
      <c r="E148" s="132">
        <f t="shared" si="16"/>
        <v>4.1349999999999998</v>
      </c>
      <c r="F148" s="132">
        <f t="shared" si="16"/>
        <v>1.06475879</v>
      </c>
      <c r="G148" s="132">
        <f t="shared" si="16"/>
        <v>1.06475879</v>
      </c>
      <c r="H148" s="132">
        <f t="shared" si="17"/>
        <v>25.84</v>
      </c>
      <c r="I148" s="132">
        <f t="shared" si="17"/>
        <v>5.84</v>
      </c>
      <c r="J148" s="538"/>
      <c r="K148" s="95">
        <f t="shared" si="18"/>
        <v>0</v>
      </c>
      <c r="L148" s="95">
        <f t="shared" si="18"/>
        <v>5.24</v>
      </c>
      <c r="M148" s="96"/>
      <c r="N148" s="97">
        <f>E148+H148+I148+K148+L148+M148</f>
        <v>41.055</v>
      </c>
    </row>
    <row r="149" spans="1:14" s="18" customFormat="1" ht="21" thickBot="1" x14ac:dyDescent="0.3">
      <c r="A149" s="536"/>
      <c r="B149" s="539"/>
      <c r="C149" s="537"/>
      <c r="D149" s="99" t="s">
        <v>20</v>
      </c>
      <c r="E149" s="132">
        <f t="shared" si="16"/>
        <v>0</v>
      </c>
      <c r="F149" s="132">
        <f t="shared" si="16"/>
        <v>0</v>
      </c>
      <c r="G149" s="132">
        <f t="shared" si="16"/>
        <v>0</v>
      </c>
      <c r="H149" s="132">
        <f t="shared" si="17"/>
        <v>1.2713947800000001</v>
      </c>
      <c r="I149" s="132">
        <f t="shared" si="17"/>
        <v>0.33388233</v>
      </c>
      <c r="J149" s="538"/>
      <c r="K149" s="95">
        <f t="shared" si="18"/>
        <v>0</v>
      </c>
      <c r="L149" s="95">
        <f t="shared" si="18"/>
        <v>5.15</v>
      </c>
      <c r="M149" s="100"/>
      <c r="N149" s="101">
        <f>E149+H149+I149+K149+L149+M149</f>
        <v>6.7552771100000006</v>
      </c>
    </row>
    <row r="150" spans="1:14" s="18" customFormat="1" ht="57.75" customHeight="1" thickBot="1" x14ac:dyDescent="0.3">
      <c r="A150" s="51"/>
      <c r="B150" s="52"/>
      <c r="C150" s="52"/>
      <c r="D150" s="52"/>
      <c r="E150" s="53" t="s">
        <v>75</v>
      </c>
      <c r="F150" s="54" t="s">
        <v>76</v>
      </c>
      <c r="G150" s="55"/>
      <c r="H150" s="52"/>
      <c r="I150" s="52"/>
      <c r="J150" s="52"/>
      <c r="K150" s="56"/>
      <c r="L150" s="52"/>
      <c r="M150" s="52"/>
      <c r="N150" s="57"/>
    </row>
    <row r="151" spans="1:14" s="18" customFormat="1" ht="21" customHeight="1" thickBot="1" x14ac:dyDescent="0.3">
      <c r="A151" s="551" t="s">
        <v>77</v>
      </c>
      <c r="B151" s="551"/>
      <c r="C151" s="551"/>
      <c r="D151" s="551"/>
      <c r="E151" s="551"/>
      <c r="F151" s="551"/>
      <c r="G151" s="551"/>
      <c r="H151" s="551"/>
      <c r="I151" s="551"/>
      <c r="J151" s="551"/>
      <c r="K151" s="551"/>
      <c r="L151" s="551"/>
      <c r="M151" s="551"/>
      <c r="N151" s="551"/>
    </row>
    <row r="152" spans="1:14" s="18" customFormat="1" ht="19.5" x14ac:dyDescent="0.25">
      <c r="A152" s="58"/>
      <c r="B152" s="59" t="s">
        <v>25</v>
      </c>
      <c r="C152" s="552" t="s">
        <v>26</v>
      </c>
      <c r="D152" s="552"/>
      <c r="E152" s="552"/>
      <c r="F152" s="552"/>
      <c r="G152" s="552"/>
      <c r="H152" s="552"/>
      <c r="I152" s="552"/>
      <c r="J152" s="552"/>
      <c r="K152" s="533"/>
      <c r="L152" s="533"/>
      <c r="M152" s="533"/>
      <c r="N152" s="533"/>
    </row>
    <row r="153" spans="1:14" s="18" customFormat="1" ht="22.5" customHeight="1" x14ac:dyDescent="0.25">
      <c r="A153" s="553" t="s">
        <v>27</v>
      </c>
      <c r="B153" s="518" t="s">
        <v>78</v>
      </c>
      <c r="C153" s="535"/>
      <c r="D153" s="80" t="s">
        <v>29</v>
      </c>
      <c r="E153" s="65">
        <f>SUM(E154:E156)</f>
        <v>32.585293999999998</v>
      </c>
      <c r="F153" s="65">
        <f>SUM(F154:F156)</f>
        <v>32.590000000000003</v>
      </c>
      <c r="G153" s="368">
        <f>SUM(G154:G156)</f>
        <v>0</v>
      </c>
      <c r="H153" s="65">
        <f>SUM(H154:H156)</f>
        <v>26.060000000000002</v>
      </c>
      <c r="I153" s="65">
        <f>SUM(I154:I156)</f>
        <v>12.67</v>
      </c>
      <c r="J153" s="554" t="s">
        <v>191</v>
      </c>
      <c r="K153" s="74">
        <f>SUM(K154:K156)</f>
        <v>34.076000000000001</v>
      </c>
      <c r="L153" s="74">
        <f>SUM(L154:L156)</f>
        <v>43.791879000000009</v>
      </c>
      <c r="M153" s="65">
        <f>SUM(M154:M156)</f>
        <v>0</v>
      </c>
      <c r="N153" s="66">
        <f>E153+H153+I153+K153+L153+M153</f>
        <v>149.18317300000001</v>
      </c>
    </row>
    <row r="154" spans="1:14" s="18" customFormat="1" ht="23.25" x14ac:dyDescent="0.25">
      <c r="A154" s="553"/>
      <c r="B154" s="518"/>
      <c r="C154" s="535"/>
      <c r="D154" s="83" t="s">
        <v>18</v>
      </c>
      <c r="E154" s="84">
        <v>31.77</v>
      </c>
      <c r="F154" s="84">
        <v>31.77</v>
      </c>
      <c r="G154" s="84">
        <v>0</v>
      </c>
      <c r="H154" s="82">
        <v>25.42</v>
      </c>
      <c r="I154" s="82">
        <v>12.36</v>
      </c>
      <c r="J154" s="555"/>
      <c r="K154" s="75">
        <v>33.228000000000002</v>
      </c>
      <c r="L154" s="75">
        <v>37.74</v>
      </c>
      <c r="M154" s="71"/>
      <c r="N154" s="72">
        <f>E154+H154+I154+K154+L154+M154</f>
        <v>140.518</v>
      </c>
    </row>
    <row r="155" spans="1:14" s="18" customFormat="1" ht="23.25" x14ac:dyDescent="0.25">
      <c r="A155" s="553"/>
      <c r="B155" s="518"/>
      <c r="C155" s="535"/>
      <c r="D155" s="83" t="s">
        <v>19</v>
      </c>
      <c r="E155" s="84">
        <v>0.65229400000000004</v>
      </c>
      <c r="F155" s="84">
        <v>0.65</v>
      </c>
      <c r="G155" s="84">
        <v>0</v>
      </c>
      <c r="H155" s="82">
        <v>0.51</v>
      </c>
      <c r="I155" s="82">
        <v>0.25</v>
      </c>
      <c r="J155" s="555"/>
      <c r="K155" s="75">
        <v>0.67800000000000005</v>
      </c>
      <c r="L155" s="75">
        <v>0.77</v>
      </c>
      <c r="M155" s="71"/>
      <c r="N155" s="72">
        <f>E155+H155+I155+K155+L155+M155</f>
        <v>2.8602940000000001</v>
      </c>
    </row>
    <row r="156" spans="1:14" s="18" customFormat="1" ht="273" customHeight="1" thickBot="1" x14ac:dyDescent="0.3">
      <c r="A156" s="553"/>
      <c r="B156" s="518"/>
      <c r="C156" s="535"/>
      <c r="D156" s="83" t="s">
        <v>20</v>
      </c>
      <c r="E156" s="84">
        <v>0.16300000000000001</v>
      </c>
      <c r="F156" s="84">
        <v>0.17</v>
      </c>
      <c r="G156" s="84">
        <v>0</v>
      </c>
      <c r="H156" s="82">
        <v>0.13</v>
      </c>
      <c r="I156" s="82">
        <v>0.06</v>
      </c>
      <c r="J156" s="556"/>
      <c r="K156" s="75">
        <v>0.17</v>
      </c>
      <c r="L156" s="75">
        <v>5.281879</v>
      </c>
      <c r="M156" s="71"/>
      <c r="N156" s="72">
        <f>E156+H156+I156+K156+L156+M156</f>
        <v>5.8048789999999997</v>
      </c>
    </row>
    <row r="157" spans="1:14" s="18" customFormat="1" ht="21" customHeight="1" thickBot="1" x14ac:dyDescent="0.3">
      <c r="A157" s="531" t="s">
        <v>79</v>
      </c>
      <c r="B157" s="531"/>
      <c r="C157" s="531"/>
      <c r="D157" s="531"/>
      <c r="E157" s="531"/>
      <c r="F157" s="531"/>
      <c r="G157" s="531"/>
      <c r="H157" s="531"/>
      <c r="I157" s="531"/>
      <c r="J157" s="531"/>
      <c r="K157" s="531"/>
      <c r="L157" s="531"/>
      <c r="M157" s="531"/>
      <c r="N157" s="531"/>
    </row>
    <row r="158" spans="1:14" s="18" customFormat="1" ht="19.5" x14ac:dyDescent="0.25">
      <c r="A158" s="133"/>
      <c r="B158" s="134" t="s">
        <v>25</v>
      </c>
      <c r="C158" s="532" t="s">
        <v>26</v>
      </c>
      <c r="D158" s="532"/>
      <c r="E158" s="532"/>
      <c r="F158" s="532"/>
      <c r="G158" s="532"/>
      <c r="H158" s="532"/>
      <c r="I158" s="532"/>
      <c r="J158" s="532"/>
      <c r="K158" s="533"/>
      <c r="L158" s="533"/>
      <c r="M158" s="533"/>
      <c r="N158" s="533"/>
    </row>
    <row r="159" spans="1:14" s="18" customFormat="1" ht="22.5" customHeight="1" x14ac:dyDescent="0.25">
      <c r="A159" s="548" t="s">
        <v>27</v>
      </c>
      <c r="B159" s="549" t="s">
        <v>80</v>
      </c>
      <c r="C159" s="550"/>
      <c r="D159" s="80" t="s">
        <v>29</v>
      </c>
      <c r="E159" s="65">
        <f>SUM(E160:E162)</f>
        <v>4.4286304000000003</v>
      </c>
      <c r="F159" s="65">
        <f>SUM(F160:F162)</f>
        <v>1.3012775600000002</v>
      </c>
      <c r="G159" s="368">
        <f>SUM(G160:G162)</f>
        <v>0</v>
      </c>
      <c r="H159" s="65">
        <f>SUM(H160:H162)</f>
        <v>0</v>
      </c>
      <c r="I159" s="65">
        <f>SUM(I160:I162)</f>
        <v>0</v>
      </c>
      <c r="J159" s="520" t="s">
        <v>195</v>
      </c>
      <c r="K159" s="74">
        <f>SUM(K160:K162)</f>
        <v>0</v>
      </c>
      <c r="L159" s="74">
        <f>SUM(L160:L162)</f>
        <v>49.663000000000004</v>
      </c>
      <c r="M159" s="65">
        <f>SUM(M160:M162)</f>
        <v>20.849999999999998</v>
      </c>
      <c r="N159" s="66">
        <f>E159+H159+I159+K159+L159+M159</f>
        <v>74.941630400000008</v>
      </c>
    </row>
    <row r="160" spans="1:14" s="18" customFormat="1" ht="23.25" x14ac:dyDescent="0.25">
      <c r="A160" s="548"/>
      <c r="B160" s="549"/>
      <c r="C160" s="550"/>
      <c r="D160" s="83" t="s">
        <v>18</v>
      </c>
      <c r="E160" s="84">
        <v>2.07241959</v>
      </c>
      <c r="F160" s="84">
        <v>1.0989998000000001</v>
      </c>
      <c r="G160" s="84">
        <v>0</v>
      </c>
      <c r="H160" s="82"/>
      <c r="I160" s="82"/>
      <c r="J160" s="520"/>
      <c r="K160" s="135"/>
      <c r="L160" s="69">
        <v>32.350999999999999</v>
      </c>
      <c r="M160" s="71">
        <v>16.559999999999999</v>
      </c>
      <c r="N160" s="72">
        <f>E160+H160+I160+K160+L160+M160</f>
        <v>50.983419589999997</v>
      </c>
    </row>
    <row r="161" spans="1:14" s="18" customFormat="1" ht="23.25" x14ac:dyDescent="0.25">
      <c r="A161" s="548"/>
      <c r="B161" s="549"/>
      <c r="C161" s="550"/>
      <c r="D161" s="83" t="s">
        <v>19</v>
      </c>
      <c r="E161" s="84">
        <v>0.36226151000000001</v>
      </c>
      <c r="F161" s="84">
        <v>0.19194916000000001</v>
      </c>
      <c r="G161" s="84">
        <v>0</v>
      </c>
      <c r="H161" s="82"/>
      <c r="I161" s="82"/>
      <c r="J161" s="520"/>
      <c r="K161" s="135"/>
      <c r="L161" s="69">
        <v>11.432</v>
      </c>
      <c r="M161" s="71">
        <v>2.9</v>
      </c>
      <c r="N161" s="72">
        <f>E161+H161+I161+K161+L161+M161</f>
        <v>14.69426151</v>
      </c>
    </row>
    <row r="162" spans="1:14" s="18" customFormat="1" ht="84" customHeight="1" x14ac:dyDescent="0.25">
      <c r="A162" s="548"/>
      <c r="B162" s="549"/>
      <c r="C162" s="550"/>
      <c r="D162" s="83" t="s">
        <v>20</v>
      </c>
      <c r="E162" s="84">
        <v>1.9939492999999999</v>
      </c>
      <c r="F162" s="84">
        <v>1.03286E-2</v>
      </c>
      <c r="G162" s="84">
        <v>0</v>
      </c>
      <c r="H162" s="82"/>
      <c r="I162" s="82"/>
      <c r="J162" s="520"/>
      <c r="K162" s="135"/>
      <c r="L162" s="69">
        <v>5.88</v>
      </c>
      <c r="M162" s="71">
        <v>1.39</v>
      </c>
      <c r="N162" s="72">
        <f>E162+H162+I162+K162+L162+M162</f>
        <v>9.2639493000000002</v>
      </c>
    </row>
    <row r="163" spans="1:14" s="18" customFormat="1" ht="41.25" thickBot="1" x14ac:dyDescent="0.3">
      <c r="A163" s="536" t="str">
        <f>E150</f>
        <v>IV</v>
      </c>
      <c r="B163" s="88" t="s">
        <v>55</v>
      </c>
      <c r="C163" s="537"/>
      <c r="D163" s="89" t="s">
        <v>17</v>
      </c>
      <c r="E163" s="90">
        <f>E164+E165+E166</f>
        <v>37.013924400000001</v>
      </c>
      <c r="F163" s="90">
        <f>F164+F165+F166</f>
        <v>33.891277559999999</v>
      </c>
      <c r="G163" s="90">
        <f>G164+G165+G166</f>
        <v>0</v>
      </c>
      <c r="H163" s="90">
        <f>H164+H165+H166</f>
        <v>26.060000000000002</v>
      </c>
      <c r="I163" s="90">
        <f>I164+I165+I166</f>
        <v>12.67</v>
      </c>
      <c r="J163" s="538"/>
      <c r="K163" s="91">
        <f>K164+K165+K166</f>
        <v>34.076000000000001</v>
      </c>
      <c r="L163" s="91">
        <f>L164+L165+L166</f>
        <v>93.454879000000005</v>
      </c>
      <c r="M163" s="90">
        <f>M164+M165+M166</f>
        <v>0</v>
      </c>
      <c r="N163" s="92">
        <f>N164+N165+N166</f>
        <v>203.2748034</v>
      </c>
    </row>
    <row r="164" spans="1:14" s="18" customFormat="1" ht="21" thickBot="1" x14ac:dyDescent="0.3">
      <c r="A164" s="536"/>
      <c r="B164" s="539" t="str">
        <f>F150</f>
        <v>ЖИЛЬЕ И ГОРОДСКАЯ СРЕДА</v>
      </c>
      <c r="C164" s="537"/>
      <c r="D164" s="93" t="s">
        <v>18</v>
      </c>
      <c r="E164" s="132">
        <f t="shared" ref="E164:F164" si="19">E160+E154</f>
        <v>33.842419589999999</v>
      </c>
      <c r="F164" s="132">
        <f t="shared" si="19"/>
        <v>32.868999799999997</v>
      </c>
      <c r="G164" s="132">
        <f t="shared" ref="G164:I166" si="20">G160+G154</f>
        <v>0</v>
      </c>
      <c r="H164" s="132">
        <f t="shared" si="20"/>
        <v>25.42</v>
      </c>
      <c r="I164" s="132">
        <f t="shared" si="20"/>
        <v>12.36</v>
      </c>
      <c r="J164" s="538"/>
      <c r="K164" s="95">
        <f t="shared" ref="K164:L166" si="21">K154+K160</f>
        <v>33.228000000000002</v>
      </c>
      <c r="L164" s="95">
        <f t="shared" si="21"/>
        <v>70.091000000000008</v>
      </c>
      <c r="M164" s="96"/>
      <c r="N164" s="97">
        <f>E164+H164+I164+K164+L164+M164</f>
        <v>174.94141959000001</v>
      </c>
    </row>
    <row r="165" spans="1:14" s="18" customFormat="1" ht="21" thickBot="1" x14ac:dyDescent="0.3">
      <c r="A165" s="536"/>
      <c r="B165" s="539"/>
      <c r="C165" s="537"/>
      <c r="D165" s="93" t="s">
        <v>19</v>
      </c>
      <c r="E165" s="132">
        <f t="shared" ref="E165:F165" si="22">E161+E155</f>
        <v>1.0145555100000001</v>
      </c>
      <c r="F165" s="132">
        <f t="shared" si="22"/>
        <v>0.84194915999999997</v>
      </c>
      <c r="G165" s="132">
        <f t="shared" si="20"/>
        <v>0</v>
      </c>
      <c r="H165" s="132">
        <f t="shared" si="20"/>
        <v>0.51</v>
      </c>
      <c r="I165" s="132">
        <f t="shared" si="20"/>
        <v>0.25</v>
      </c>
      <c r="J165" s="538"/>
      <c r="K165" s="95">
        <f t="shared" si="21"/>
        <v>0.67800000000000005</v>
      </c>
      <c r="L165" s="95">
        <f t="shared" si="21"/>
        <v>12.202</v>
      </c>
      <c r="M165" s="96"/>
      <c r="N165" s="97">
        <f>E165+H165+I165+K165+L165+M165</f>
        <v>14.65455551</v>
      </c>
    </row>
    <row r="166" spans="1:14" s="18" customFormat="1" ht="21" thickBot="1" x14ac:dyDescent="0.3">
      <c r="A166" s="536"/>
      <c r="B166" s="539"/>
      <c r="C166" s="537"/>
      <c r="D166" s="99" t="s">
        <v>20</v>
      </c>
      <c r="E166" s="132">
        <f t="shared" ref="E166:F166" si="23">E162+E156</f>
        <v>2.1569493</v>
      </c>
      <c r="F166" s="132">
        <f t="shared" si="23"/>
        <v>0.18032860000000001</v>
      </c>
      <c r="G166" s="132">
        <f t="shared" si="20"/>
        <v>0</v>
      </c>
      <c r="H166" s="132">
        <f t="shared" si="20"/>
        <v>0.13</v>
      </c>
      <c r="I166" s="132">
        <f t="shared" si="20"/>
        <v>0.06</v>
      </c>
      <c r="J166" s="538"/>
      <c r="K166" s="95">
        <f t="shared" si="21"/>
        <v>0.17</v>
      </c>
      <c r="L166" s="95">
        <f t="shared" si="21"/>
        <v>11.161878999999999</v>
      </c>
      <c r="M166" s="100"/>
      <c r="N166" s="101">
        <f>E166+H166+I166+K166+L166+M166</f>
        <v>13.678828299999999</v>
      </c>
    </row>
    <row r="167" spans="1:14" s="18" customFormat="1" ht="53.25" customHeight="1" thickBot="1" x14ac:dyDescent="0.3">
      <c r="A167" s="51"/>
      <c r="B167" s="52"/>
      <c r="C167" s="52"/>
      <c r="D167" s="52"/>
      <c r="E167" s="53" t="s">
        <v>81</v>
      </c>
      <c r="F167" s="54" t="s">
        <v>82</v>
      </c>
      <c r="G167" s="55"/>
      <c r="H167" s="52"/>
      <c r="I167" s="52"/>
      <c r="J167" s="52"/>
      <c r="K167" s="56"/>
      <c r="L167" s="52"/>
      <c r="M167" s="52"/>
      <c r="N167" s="57"/>
    </row>
    <row r="168" spans="1:14" s="18" customFormat="1" ht="21" customHeight="1" thickBot="1" x14ac:dyDescent="0.3">
      <c r="A168" s="531" t="s">
        <v>83</v>
      </c>
      <c r="B168" s="531"/>
      <c r="C168" s="531"/>
      <c r="D168" s="531"/>
      <c r="E168" s="531"/>
      <c r="F168" s="531"/>
      <c r="G168" s="531"/>
      <c r="H168" s="531"/>
      <c r="I168" s="531"/>
      <c r="J168" s="531"/>
      <c r="K168" s="531"/>
      <c r="L168" s="531"/>
      <c r="M168" s="531"/>
      <c r="N168" s="531"/>
    </row>
    <row r="169" spans="1:14" s="18" customFormat="1" ht="19.5" x14ac:dyDescent="0.25">
      <c r="A169" s="58"/>
      <c r="B169" s="59" t="s">
        <v>25</v>
      </c>
      <c r="C169" s="532" t="s">
        <v>26</v>
      </c>
      <c r="D169" s="532"/>
      <c r="E169" s="532"/>
      <c r="F169" s="532"/>
      <c r="G169" s="532"/>
      <c r="H169" s="532"/>
      <c r="I169" s="532"/>
      <c r="J169" s="532"/>
      <c r="K169" s="533"/>
      <c r="L169" s="533"/>
      <c r="M169" s="533"/>
      <c r="N169" s="533"/>
    </row>
    <row r="170" spans="1:14" s="18" customFormat="1" ht="22.5" customHeight="1" x14ac:dyDescent="0.25">
      <c r="A170" s="534" t="s">
        <v>27</v>
      </c>
      <c r="B170" s="544" t="s">
        <v>84</v>
      </c>
      <c r="C170" s="547"/>
      <c r="D170" s="370" t="s">
        <v>29</v>
      </c>
      <c r="E170" s="371">
        <f>SUM(E171:E173)</f>
        <v>0</v>
      </c>
      <c r="F170" s="371">
        <f>SUM(F171:F173)</f>
        <v>0</v>
      </c>
      <c r="G170" s="371">
        <f>SUM(G171:G173)</f>
        <v>0</v>
      </c>
      <c r="H170" s="371">
        <f>SUM(H171:H173)</f>
        <v>0</v>
      </c>
      <c r="I170" s="371">
        <f>SUM(I171:I173)</f>
        <v>0</v>
      </c>
      <c r="J170" s="530"/>
      <c r="K170" s="395">
        <f>SUM(K171:K173)</f>
        <v>0</v>
      </c>
      <c r="L170" s="395">
        <f>SUM(L171:L173)</f>
        <v>142.75</v>
      </c>
      <c r="M170" s="371">
        <f>SUM(M171:M173)</f>
        <v>136.73999999999998</v>
      </c>
      <c r="N170" s="396">
        <f>E170+H170+I170+K170+L170+M170</f>
        <v>279.49</v>
      </c>
    </row>
    <row r="171" spans="1:14" s="18" customFormat="1" ht="23.25" x14ac:dyDescent="0.25">
      <c r="A171" s="534"/>
      <c r="B171" s="544"/>
      <c r="C171" s="547"/>
      <c r="D171" s="372" t="s">
        <v>18</v>
      </c>
      <c r="E171" s="373">
        <v>0</v>
      </c>
      <c r="F171" s="373">
        <v>0</v>
      </c>
      <c r="G171" s="373">
        <v>0</v>
      </c>
      <c r="H171" s="389"/>
      <c r="I171" s="389"/>
      <c r="J171" s="530"/>
      <c r="K171" s="397"/>
      <c r="L171" s="398">
        <v>139.89500000000001</v>
      </c>
      <c r="M171" s="399">
        <v>134.01</v>
      </c>
      <c r="N171" s="400">
        <f>E171+H171+I171+K171+L171+M171</f>
        <v>273.90499999999997</v>
      </c>
    </row>
    <row r="172" spans="1:14" s="18" customFormat="1" ht="23.25" x14ac:dyDescent="0.25">
      <c r="A172" s="534"/>
      <c r="B172" s="544"/>
      <c r="C172" s="547"/>
      <c r="D172" s="372" t="s">
        <v>19</v>
      </c>
      <c r="E172" s="373">
        <v>0</v>
      </c>
      <c r="F172" s="373">
        <v>0</v>
      </c>
      <c r="G172" s="373">
        <v>0</v>
      </c>
      <c r="H172" s="389"/>
      <c r="I172" s="389"/>
      <c r="J172" s="530"/>
      <c r="K172" s="397"/>
      <c r="L172" s="398">
        <v>2.855</v>
      </c>
      <c r="M172" s="399">
        <v>2.73</v>
      </c>
      <c r="N172" s="400">
        <f>E172+H172+I172+K172+L172+M172</f>
        <v>5.585</v>
      </c>
    </row>
    <row r="173" spans="1:14" s="18" customFormat="1" ht="52.5" customHeight="1" x14ac:dyDescent="0.25">
      <c r="A173" s="534"/>
      <c r="B173" s="544"/>
      <c r="C173" s="547"/>
      <c r="D173" s="372" t="s">
        <v>20</v>
      </c>
      <c r="E173" s="373">
        <v>0</v>
      </c>
      <c r="F173" s="373">
        <v>0</v>
      </c>
      <c r="G173" s="373">
        <v>0</v>
      </c>
      <c r="H173" s="389"/>
      <c r="I173" s="389"/>
      <c r="J173" s="530"/>
      <c r="K173" s="397"/>
      <c r="L173" s="398">
        <v>0</v>
      </c>
      <c r="M173" s="399">
        <v>0</v>
      </c>
      <c r="N173" s="400">
        <f>E173+H173+I173+K173+L173+M173</f>
        <v>0</v>
      </c>
    </row>
    <row r="174" spans="1:14" s="18" customFormat="1" ht="41.25" thickBot="1" x14ac:dyDescent="0.3">
      <c r="A174" s="536" t="str">
        <f>E167</f>
        <v>V</v>
      </c>
      <c r="B174" s="88" t="s">
        <v>55</v>
      </c>
      <c r="C174" s="537"/>
      <c r="D174" s="89" t="s">
        <v>17</v>
      </c>
      <c r="E174" s="90">
        <f>E175+E176+E177</f>
        <v>0</v>
      </c>
      <c r="F174" s="90">
        <f>F175+F176+F177</f>
        <v>0</v>
      </c>
      <c r="G174" s="90">
        <f>G175+G176+G177</f>
        <v>0</v>
      </c>
      <c r="H174" s="90">
        <f>H175+H176+H177</f>
        <v>0</v>
      </c>
      <c r="I174" s="90">
        <f>I175+I176+I177</f>
        <v>0</v>
      </c>
      <c r="J174" s="538"/>
      <c r="K174" s="91">
        <f>K175+K176+K177</f>
        <v>0</v>
      </c>
      <c r="L174" s="91">
        <f>L175+L176+L177</f>
        <v>142.75</v>
      </c>
      <c r="M174" s="90">
        <f>M175+M176+M177</f>
        <v>0</v>
      </c>
      <c r="N174" s="92">
        <f>N175+N176+N177</f>
        <v>142.75</v>
      </c>
    </row>
    <row r="175" spans="1:14" s="18" customFormat="1" ht="21" thickBot="1" x14ac:dyDescent="0.3">
      <c r="A175" s="536"/>
      <c r="B175" s="539" t="str">
        <f>F167</f>
        <v>ЭКОЛОГИЯ</v>
      </c>
      <c r="C175" s="537"/>
      <c r="D175" s="93" t="s">
        <v>18</v>
      </c>
      <c r="E175" s="94">
        <f t="shared" ref="E175:I177" si="24">E171</f>
        <v>0</v>
      </c>
      <c r="F175" s="94">
        <f t="shared" si="24"/>
        <v>0</v>
      </c>
      <c r="G175" s="94">
        <f t="shared" si="24"/>
        <v>0</v>
      </c>
      <c r="H175" s="94">
        <f t="shared" si="24"/>
        <v>0</v>
      </c>
      <c r="I175" s="94">
        <f t="shared" si="24"/>
        <v>0</v>
      </c>
      <c r="J175" s="538"/>
      <c r="K175" s="95"/>
      <c r="L175" s="95">
        <f>L171</f>
        <v>139.89500000000001</v>
      </c>
      <c r="M175" s="96"/>
      <c r="N175" s="97">
        <f>E175+H175+I175+K175+L175+M175</f>
        <v>139.89500000000001</v>
      </c>
    </row>
    <row r="176" spans="1:14" s="18" customFormat="1" ht="21" thickBot="1" x14ac:dyDescent="0.3">
      <c r="A176" s="536"/>
      <c r="B176" s="539"/>
      <c r="C176" s="537"/>
      <c r="D176" s="93" t="s">
        <v>19</v>
      </c>
      <c r="E176" s="94">
        <f t="shared" si="24"/>
        <v>0</v>
      </c>
      <c r="F176" s="94">
        <f t="shared" si="24"/>
        <v>0</v>
      </c>
      <c r="G176" s="94">
        <f t="shared" si="24"/>
        <v>0</v>
      </c>
      <c r="H176" s="94">
        <f t="shared" si="24"/>
        <v>0</v>
      </c>
      <c r="I176" s="94">
        <f t="shared" si="24"/>
        <v>0</v>
      </c>
      <c r="J176" s="538"/>
      <c r="K176" s="95"/>
      <c r="L176" s="95">
        <f>L172</f>
        <v>2.855</v>
      </c>
      <c r="M176" s="96"/>
      <c r="N176" s="97">
        <f>E176+H176+I176+K176+L176+M176</f>
        <v>2.855</v>
      </c>
    </row>
    <row r="177" spans="1:14" s="18" customFormat="1" ht="21" thickBot="1" x14ac:dyDescent="0.3">
      <c r="A177" s="536"/>
      <c r="B177" s="539"/>
      <c r="C177" s="537"/>
      <c r="D177" s="99" t="s">
        <v>20</v>
      </c>
      <c r="E177" s="94">
        <f t="shared" si="24"/>
        <v>0</v>
      </c>
      <c r="F177" s="94">
        <f t="shared" si="24"/>
        <v>0</v>
      </c>
      <c r="G177" s="94">
        <f t="shared" si="24"/>
        <v>0</v>
      </c>
      <c r="H177" s="94">
        <f t="shared" si="24"/>
        <v>0</v>
      </c>
      <c r="I177" s="94">
        <f t="shared" si="24"/>
        <v>0</v>
      </c>
      <c r="J177" s="538"/>
      <c r="K177" s="95"/>
      <c r="L177" s="95">
        <f>L173</f>
        <v>0</v>
      </c>
      <c r="M177" s="100"/>
      <c r="N177" s="101">
        <f>E177+H177+I177+K177+L177+M177</f>
        <v>0</v>
      </c>
    </row>
    <row r="178" spans="1:14" s="18" customFormat="1" ht="56.25" customHeight="1" thickBot="1" x14ac:dyDescent="0.3">
      <c r="A178" s="51"/>
      <c r="B178" s="52"/>
      <c r="C178" s="52"/>
      <c r="D178" s="52"/>
      <c r="E178" s="53" t="s">
        <v>85</v>
      </c>
      <c r="F178" s="54" t="s">
        <v>86</v>
      </c>
      <c r="G178" s="55"/>
      <c r="H178" s="52"/>
      <c r="I178" s="52"/>
      <c r="J178" s="52"/>
      <c r="K178" s="56"/>
      <c r="L178" s="52"/>
      <c r="M178" s="52"/>
      <c r="N178" s="57"/>
    </row>
    <row r="179" spans="1:14" s="18" customFormat="1" ht="21" customHeight="1" thickBot="1" x14ac:dyDescent="0.3">
      <c r="A179" s="531" t="s">
        <v>87</v>
      </c>
      <c r="B179" s="531"/>
      <c r="C179" s="531"/>
      <c r="D179" s="531"/>
      <c r="E179" s="531"/>
      <c r="F179" s="531"/>
      <c r="G179" s="531"/>
      <c r="H179" s="531"/>
      <c r="I179" s="531"/>
      <c r="J179" s="531"/>
      <c r="K179" s="531"/>
      <c r="L179" s="531"/>
      <c r="M179" s="531"/>
      <c r="N179" s="531"/>
    </row>
    <row r="180" spans="1:14" s="18" customFormat="1" ht="19.5" x14ac:dyDescent="0.25">
      <c r="A180" s="58"/>
      <c r="B180" s="59" t="s">
        <v>25</v>
      </c>
      <c r="C180" s="532" t="s">
        <v>26</v>
      </c>
      <c r="D180" s="532"/>
      <c r="E180" s="532"/>
      <c r="F180" s="532"/>
      <c r="G180" s="532"/>
      <c r="H180" s="532"/>
      <c r="I180" s="532"/>
      <c r="J180" s="532"/>
      <c r="K180" s="533"/>
      <c r="L180" s="533"/>
      <c r="M180" s="533"/>
      <c r="N180" s="533"/>
    </row>
    <row r="181" spans="1:14" s="18" customFormat="1" ht="22.5" customHeight="1" x14ac:dyDescent="0.25">
      <c r="A181" s="534" t="s">
        <v>27</v>
      </c>
      <c r="B181" s="518"/>
      <c r="C181" s="535"/>
      <c r="D181" s="80" t="s">
        <v>29</v>
      </c>
      <c r="E181" s="65">
        <f>SUM(E182:E184)</f>
        <v>0</v>
      </c>
      <c r="F181" s="65">
        <f>SUM(F182:F184)</f>
        <v>0</v>
      </c>
      <c r="G181" s="65">
        <f>SUM(G182:G184)</f>
        <v>0</v>
      </c>
      <c r="H181" s="65">
        <f>SUM(H182:H184)</f>
        <v>0</v>
      </c>
      <c r="I181" s="65">
        <f>SUM(I182:I184)</f>
        <v>0</v>
      </c>
      <c r="J181" s="520"/>
      <c r="K181" s="74">
        <f>SUM(K182:K184)</f>
        <v>0</v>
      </c>
      <c r="L181" s="74">
        <f>SUM(L182:L184)</f>
        <v>0</v>
      </c>
      <c r="M181" s="65">
        <f>SUM(M182:M184)</f>
        <v>0</v>
      </c>
      <c r="N181" s="66">
        <f>E181+H181+I181+K181+L181+M181</f>
        <v>0</v>
      </c>
    </row>
    <row r="182" spans="1:14" s="18" customFormat="1" ht="23.25" x14ac:dyDescent="0.25">
      <c r="A182" s="534"/>
      <c r="B182" s="518"/>
      <c r="C182" s="535"/>
      <c r="D182" s="83" t="s">
        <v>18</v>
      </c>
      <c r="E182" s="84"/>
      <c r="F182" s="84"/>
      <c r="G182" s="84"/>
      <c r="H182" s="82"/>
      <c r="I182" s="82"/>
      <c r="J182" s="520"/>
      <c r="K182" s="75"/>
      <c r="L182" s="75"/>
      <c r="M182" s="71"/>
      <c r="N182" s="72">
        <f>E182+H182+I182+K182+L182+M182</f>
        <v>0</v>
      </c>
    </row>
    <row r="183" spans="1:14" s="18" customFormat="1" ht="23.25" x14ac:dyDescent="0.25">
      <c r="A183" s="534"/>
      <c r="B183" s="518"/>
      <c r="C183" s="535"/>
      <c r="D183" s="83" t="s">
        <v>19</v>
      </c>
      <c r="E183" s="84"/>
      <c r="F183" s="84"/>
      <c r="G183" s="84"/>
      <c r="H183" s="82"/>
      <c r="I183" s="82"/>
      <c r="J183" s="520"/>
      <c r="K183" s="75"/>
      <c r="L183" s="75"/>
      <c r="M183" s="71"/>
      <c r="N183" s="72">
        <f>E183+H183+I183+K183+L183+M183</f>
        <v>0</v>
      </c>
    </row>
    <row r="184" spans="1:14" s="18" customFormat="1" ht="23.25" x14ac:dyDescent="0.25">
      <c r="A184" s="534"/>
      <c r="B184" s="518"/>
      <c r="C184" s="535"/>
      <c r="D184" s="83" t="s">
        <v>20</v>
      </c>
      <c r="E184" s="84"/>
      <c r="F184" s="84"/>
      <c r="G184" s="84"/>
      <c r="H184" s="82"/>
      <c r="I184" s="82"/>
      <c r="J184" s="520"/>
      <c r="K184" s="75"/>
      <c r="L184" s="75"/>
      <c r="M184" s="71"/>
      <c r="N184" s="72">
        <f>E184+H184+I184+K184+L184+M184</f>
        <v>0</v>
      </c>
    </row>
    <row r="185" spans="1:14" s="18" customFormat="1" ht="41.25" thickBot="1" x14ac:dyDescent="0.3">
      <c r="A185" s="536" t="str">
        <f>E178</f>
        <v>VI</v>
      </c>
      <c r="B185" s="88" t="s">
        <v>55</v>
      </c>
      <c r="C185" s="537"/>
      <c r="D185" s="89" t="s">
        <v>17</v>
      </c>
      <c r="E185" s="90">
        <f>E186+E187+E188</f>
        <v>0</v>
      </c>
      <c r="F185" s="90">
        <f>F186+F187+F188</f>
        <v>0</v>
      </c>
      <c r="G185" s="90">
        <f>G186+G187+G188</f>
        <v>0</v>
      </c>
      <c r="H185" s="90">
        <f>H186+H187+H188</f>
        <v>0</v>
      </c>
      <c r="I185" s="90">
        <f>I186+I187+I188</f>
        <v>0</v>
      </c>
      <c r="J185" s="538"/>
      <c r="K185" s="91">
        <f>K186+K187+K188</f>
        <v>0</v>
      </c>
      <c r="L185" s="91">
        <f>L186+L187+L188</f>
        <v>0</v>
      </c>
      <c r="M185" s="90">
        <f>M186+M187+M188</f>
        <v>0</v>
      </c>
      <c r="N185" s="92">
        <f>N186+N187+N188</f>
        <v>0</v>
      </c>
    </row>
    <row r="186" spans="1:14" s="18" customFormat="1" ht="21" thickBot="1" x14ac:dyDescent="0.3">
      <c r="A186" s="536"/>
      <c r="B186" s="539" t="str">
        <f>F178</f>
        <v>БЕЗОПАСНЫЕ И КАЧЕСТВЕННЫЕ АВТОМОБИЛЬНЫЕ ДОРОГИ</v>
      </c>
      <c r="C186" s="537"/>
      <c r="D186" s="93" t="s">
        <v>18</v>
      </c>
      <c r="E186" s="94">
        <f t="shared" ref="E186:I188" si="25">E182</f>
        <v>0</v>
      </c>
      <c r="F186" s="94">
        <f t="shared" si="25"/>
        <v>0</v>
      </c>
      <c r="G186" s="94">
        <f t="shared" si="25"/>
        <v>0</v>
      </c>
      <c r="H186" s="94">
        <f t="shared" si="25"/>
        <v>0</v>
      </c>
      <c r="I186" s="94">
        <f t="shared" si="25"/>
        <v>0</v>
      </c>
      <c r="J186" s="538"/>
      <c r="K186" s="95"/>
      <c r="L186" s="95"/>
      <c r="M186" s="96"/>
      <c r="N186" s="97">
        <f>E186+H186+I186+K186+L186+M186</f>
        <v>0</v>
      </c>
    </row>
    <row r="187" spans="1:14" s="18" customFormat="1" ht="21" thickBot="1" x14ac:dyDescent="0.3">
      <c r="A187" s="536"/>
      <c r="B187" s="539"/>
      <c r="C187" s="537"/>
      <c r="D187" s="93" t="s">
        <v>19</v>
      </c>
      <c r="E187" s="94">
        <f t="shared" si="25"/>
        <v>0</v>
      </c>
      <c r="F187" s="94">
        <f t="shared" si="25"/>
        <v>0</v>
      </c>
      <c r="G187" s="94">
        <f t="shared" si="25"/>
        <v>0</v>
      </c>
      <c r="H187" s="94">
        <f t="shared" si="25"/>
        <v>0</v>
      </c>
      <c r="I187" s="94">
        <f t="shared" si="25"/>
        <v>0</v>
      </c>
      <c r="J187" s="538"/>
      <c r="K187" s="95"/>
      <c r="L187" s="95"/>
      <c r="M187" s="96"/>
      <c r="N187" s="97">
        <f>E187+H187+I187+K187+L187+M187</f>
        <v>0</v>
      </c>
    </row>
    <row r="188" spans="1:14" s="18" customFormat="1" ht="21" thickBot="1" x14ac:dyDescent="0.3">
      <c r="A188" s="536"/>
      <c r="B188" s="539"/>
      <c r="C188" s="537"/>
      <c r="D188" s="99" t="s">
        <v>20</v>
      </c>
      <c r="E188" s="94">
        <f t="shared" si="25"/>
        <v>0</v>
      </c>
      <c r="F188" s="94">
        <f t="shared" si="25"/>
        <v>0</v>
      </c>
      <c r="G188" s="94">
        <f t="shared" si="25"/>
        <v>0</v>
      </c>
      <c r="H188" s="94">
        <f t="shared" si="25"/>
        <v>0</v>
      </c>
      <c r="I188" s="94">
        <f t="shared" si="25"/>
        <v>0</v>
      </c>
      <c r="J188" s="538"/>
      <c r="K188" s="95"/>
      <c r="L188" s="95"/>
      <c r="M188" s="100"/>
      <c r="N188" s="101">
        <f>E188+H188+I188+K188+L188+M188</f>
        <v>0</v>
      </c>
    </row>
    <row r="189" spans="1:14" s="18" customFormat="1" ht="65.25" customHeight="1" thickBot="1" x14ac:dyDescent="0.3">
      <c r="A189" s="51"/>
      <c r="B189" s="52"/>
      <c r="C189" s="52"/>
      <c r="D189" s="52"/>
      <c r="E189" s="53" t="s">
        <v>88</v>
      </c>
      <c r="F189" s="54" t="s">
        <v>89</v>
      </c>
      <c r="G189" s="55"/>
      <c r="H189" s="52"/>
      <c r="I189" s="52"/>
      <c r="J189" s="52"/>
      <c r="K189" s="56"/>
      <c r="L189" s="52"/>
      <c r="M189" s="52"/>
      <c r="N189" s="57"/>
    </row>
    <row r="190" spans="1:14" s="18" customFormat="1" ht="21" customHeight="1" thickBot="1" x14ac:dyDescent="0.3">
      <c r="A190" s="531" t="s">
        <v>90</v>
      </c>
      <c r="B190" s="531"/>
      <c r="C190" s="531"/>
      <c r="D190" s="531"/>
      <c r="E190" s="531"/>
      <c r="F190" s="531"/>
      <c r="G190" s="531"/>
      <c r="H190" s="531"/>
      <c r="I190" s="531"/>
      <c r="J190" s="531"/>
      <c r="K190" s="531"/>
      <c r="L190" s="531"/>
      <c r="M190" s="531"/>
      <c r="N190" s="531"/>
    </row>
    <row r="191" spans="1:14" s="18" customFormat="1" ht="19.5" x14ac:dyDescent="0.25">
      <c r="A191" s="58"/>
      <c r="B191" s="59" t="s">
        <v>25</v>
      </c>
      <c r="C191" s="532" t="s">
        <v>26</v>
      </c>
      <c r="D191" s="532"/>
      <c r="E191" s="532"/>
      <c r="F191" s="532"/>
      <c r="G191" s="532"/>
      <c r="H191" s="532"/>
      <c r="I191" s="532"/>
      <c r="J191" s="532"/>
      <c r="K191" s="533"/>
      <c r="L191" s="533"/>
      <c r="M191" s="533"/>
      <c r="N191" s="533"/>
    </row>
    <row r="192" spans="1:14" s="18" customFormat="1" ht="22.5" customHeight="1" x14ac:dyDescent="0.25">
      <c r="A192" s="534" t="s">
        <v>27</v>
      </c>
      <c r="B192" s="518" t="s">
        <v>91</v>
      </c>
      <c r="C192" s="535"/>
      <c r="D192" s="80" t="s">
        <v>29</v>
      </c>
      <c r="E192" s="65">
        <f>SUM(E193:E195)</f>
        <v>0</v>
      </c>
      <c r="F192" s="65">
        <f>SUM(F193:F195)</f>
        <v>0</v>
      </c>
      <c r="G192" s="65">
        <f>SUM(G193:G195)</f>
        <v>0</v>
      </c>
      <c r="H192" s="65">
        <f>SUM(H193:H195)</f>
        <v>0</v>
      </c>
      <c r="I192" s="65">
        <f>SUM(I193:I195)</f>
        <v>0</v>
      </c>
      <c r="J192" s="520"/>
      <c r="K192" s="74">
        <f>SUM(K193:K195)</f>
        <v>0</v>
      </c>
      <c r="L192" s="74">
        <f>SUM(L193:L195)</f>
        <v>0</v>
      </c>
      <c r="M192" s="65">
        <f>SUM(M193:M195)</f>
        <v>0</v>
      </c>
      <c r="N192" s="66">
        <f>E192+H192+I192+K192+L192+M192</f>
        <v>0</v>
      </c>
    </row>
    <row r="193" spans="1:14" s="18" customFormat="1" ht="23.25" x14ac:dyDescent="0.25">
      <c r="A193" s="534"/>
      <c r="B193" s="518"/>
      <c r="C193" s="535"/>
      <c r="D193" s="83" t="s">
        <v>18</v>
      </c>
      <c r="E193" s="84"/>
      <c r="F193" s="84"/>
      <c r="G193" s="84"/>
      <c r="H193" s="82"/>
      <c r="I193" s="82"/>
      <c r="J193" s="520"/>
      <c r="K193" s="75"/>
      <c r="L193" s="75"/>
      <c r="M193" s="71"/>
      <c r="N193" s="72">
        <f>E193+H193+I193+K193+L193+M193</f>
        <v>0</v>
      </c>
    </row>
    <row r="194" spans="1:14" s="18" customFormat="1" ht="23.25" x14ac:dyDescent="0.25">
      <c r="A194" s="534"/>
      <c r="B194" s="518"/>
      <c r="C194" s="535"/>
      <c r="D194" s="83" t="s">
        <v>19</v>
      </c>
      <c r="E194" s="84"/>
      <c r="F194" s="84"/>
      <c r="G194" s="84"/>
      <c r="H194" s="82"/>
      <c r="I194" s="82"/>
      <c r="J194" s="520"/>
      <c r="K194" s="75"/>
      <c r="L194" s="75"/>
      <c r="M194" s="71"/>
      <c r="N194" s="72">
        <f>E194+H194+I194+K194+L194+M194</f>
        <v>0</v>
      </c>
    </row>
    <row r="195" spans="1:14" s="18" customFormat="1" ht="23.25" x14ac:dyDescent="0.25">
      <c r="A195" s="534"/>
      <c r="B195" s="518"/>
      <c r="C195" s="535"/>
      <c r="D195" s="83" t="s">
        <v>20</v>
      </c>
      <c r="E195" s="84"/>
      <c r="F195" s="84"/>
      <c r="G195" s="84"/>
      <c r="H195" s="82"/>
      <c r="I195" s="82"/>
      <c r="J195" s="520"/>
      <c r="K195" s="75"/>
      <c r="L195" s="75"/>
      <c r="M195" s="71"/>
      <c r="N195" s="72">
        <f>E195+H195+I195+K195+L195+M195</f>
        <v>0</v>
      </c>
    </row>
    <row r="196" spans="1:14" s="18" customFormat="1" ht="41.25" thickBot="1" x14ac:dyDescent="0.3">
      <c r="A196" s="536" t="str">
        <f>E189</f>
        <v>VII</v>
      </c>
      <c r="B196" s="88" t="s">
        <v>55</v>
      </c>
      <c r="C196" s="537"/>
      <c r="D196" s="89" t="s">
        <v>17</v>
      </c>
      <c r="E196" s="90">
        <f>E197+E198+E199</f>
        <v>0</v>
      </c>
      <c r="F196" s="90">
        <f>F197+F198+F199</f>
        <v>0</v>
      </c>
      <c r="G196" s="90">
        <f>G197+G198+G199</f>
        <v>0</v>
      </c>
      <c r="H196" s="90">
        <f>H197+H198+H199</f>
        <v>0</v>
      </c>
      <c r="I196" s="90">
        <f>I197+I198+I199</f>
        <v>0</v>
      </c>
      <c r="J196" s="538"/>
      <c r="K196" s="91">
        <f>K197+K198+K199</f>
        <v>0</v>
      </c>
      <c r="L196" s="91">
        <f>L197+L198+L199</f>
        <v>0</v>
      </c>
      <c r="M196" s="90">
        <f>M197+M198+M199</f>
        <v>0</v>
      </c>
      <c r="N196" s="92">
        <f>N197+N198+N199</f>
        <v>0</v>
      </c>
    </row>
    <row r="197" spans="1:14" s="18" customFormat="1" ht="21" thickBot="1" x14ac:dyDescent="0.3">
      <c r="A197" s="536"/>
      <c r="B197" s="539" t="str">
        <f>F189</f>
        <v>ПРОИЗВОДИТЕЛЬНОСТЬ ТРУДА</v>
      </c>
      <c r="C197" s="537"/>
      <c r="D197" s="93" t="s">
        <v>18</v>
      </c>
      <c r="E197" s="132"/>
      <c r="F197" s="132"/>
      <c r="G197" s="132"/>
      <c r="H197" s="132"/>
      <c r="I197" s="132"/>
      <c r="J197" s="538"/>
      <c r="K197" s="95"/>
      <c r="L197" s="95"/>
      <c r="M197" s="96"/>
      <c r="N197" s="97">
        <f>E197+H197+I197+K197+L197+M197</f>
        <v>0</v>
      </c>
    </row>
    <row r="198" spans="1:14" s="18" customFormat="1" ht="21" thickBot="1" x14ac:dyDescent="0.3">
      <c r="A198" s="536"/>
      <c r="B198" s="539"/>
      <c r="C198" s="537"/>
      <c r="D198" s="93" t="s">
        <v>19</v>
      </c>
      <c r="E198" s="132"/>
      <c r="F198" s="132"/>
      <c r="G198" s="132"/>
      <c r="H198" s="132"/>
      <c r="I198" s="132"/>
      <c r="J198" s="538"/>
      <c r="K198" s="95"/>
      <c r="L198" s="95"/>
      <c r="M198" s="96"/>
      <c r="N198" s="97">
        <f>E198+H198+I198+K198+L198+M198</f>
        <v>0</v>
      </c>
    </row>
    <row r="199" spans="1:14" s="18" customFormat="1" ht="21" thickBot="1" x14ac:dyDescent="0.3">
      <c r="A199" s="536"/>
      <c r="B199" s="539"/>
      <c r="C199" s="537"/>
      <c r="D199" s="99" t="s">
        <v>20</v>
      </c>
      <c r="E199" s="94"/>
      <c r="F199" s="94"/>
      <c r="G199" s="94"/>
      <c r="H199" s="94"/>
      <c r="I199" s="94"/>
      <c r="J199" s="538"/>
      <c r="K199" s="95"/>
      <c r="L199" s="95"/>
      <c r="M199" s="100"/>
      <c r="N199" s="101">
        <f>E199+H199+I199+K199+L199+M199</f>
        <v>0</v>
      </c>
    </row>
    <row r="200" spans="1:14" s="18" customFormat="1" ht="48.75" customHeight="1" thickBot="1" x14ac:dyDescent="0.3">
      <c r="A200" s="51"/>
      <c r="B200" s="52"/>
      <c r="C200" s="52"/>
      <c r="D200" s="52"/>
      <c r="E200" s="53" t="s">
        <v>92</v>
      </c>
      <c r="F200" s="54" t="s">
        <v>93</v>
      </c>
      <c r="G200" s="55"/>
      <c r="H200" s="52"/>
      <c r="I200" s="52"/>
      <c r="J200" s="52"/>
      <c r="K200" s="56"/>
      <c r="L200" s="52"/>
      <c r="M200" s="52"/>
      <c r="N200" s="57"/>
    </row>
    <row r="201" spans="1:14" s="18" customFormat="1" ht="21" customHeight="1" thickBot="1" x14ac:dyDescent="0.3">
      <c r="A201" s="531" t="s">
        <v>90</v>
      </c>
      <c r="B201" s="531"/>
      <c r="C201" s="531"/>
      <c r="D201" s="531"/>
      <c r="E201" s="531"/>
      <c r="F201" s="531"/>
      <c r="G201" s="531"/>
      <c r="H201" s="531"/>
      <c r="I201" s="531"/>
      <c r="J201" s="531"/>
      <c r="K201" s="531"/>
      <c r="L201" s="531"/>
      <c r="M201" s="531"/>
      <c r="N201" s="531"/>
    </row>
    <row r="202" spans="1:14" s="18" customFormat="1" ht="19.5" x14ac:dyDescent="0.25">
      <c r="A202" s="58"/>
      <c r="B202" s="59" t="s">
        <v>25</v>
      </c>
      <c r="C202" s="532" t="s">
        <v>26</v>
      </c>
      <c r="D202" s="532"/>
      <c r="E202" s="532"/>
      <c r="F202" s="532"/>
      <c r="G202" s="532"/>
      <c r="H202" s="532"/>
      <c r="I202" s="532"/>
      <c r="J202" s="532"/>
      <c r="K202" s="533"/>
      <c r="L202" s="533"/>
      <c r="M202" s="533"/>
      <c r="N202" s="533"/>
    </row>
    <row r="203" spans="1:14" s="18" customFormat="1" ht="22.5" customHeight="1" x14ac:dyDescent="0.25">
      <c r="A203" s="534" t="s">
        <v>27</v>
      </c>
      <c r="B203" s="518" t="s">
        <v>91</v>
      </c>
      <c r="C203" s="535"/>
      <c r="D203" s="80" t="s">
        <v>29</v>
      </c>
      <c r="E203" s="65">
        <f>SUM(E204:E206)</f>
        <v>0</v>
      </c>
      <c r="F203" s="65">
        <f>SUM(F204:F206)</f>
        <v>0</v>
      </c>
      <c r="G203" s="65">
        <f>SUM(G204:G206)</f>
        <v>0</v>
      </c>
      <c r="H203" s="65">
        <f>SUM(H204:H206)</f>
        <v>0</v>
      </c>
      <c r="I203" s="65">
        <f>SUM(I204:I206)</f>
        <v>0</v>
      </c>
      <c r="J203" s="520"/>
      <c r="K203" s="74">
        <f>SUM(K204:K206)</f>
        <v>0</v>
      </c>
      <c r="L203" s="74">
        <f>SUM(L204:L206)</f>
        <v>0</v>
      </c>
      <c r="M203" s="65">
        <f>SUM(M204:M206)</f>
        <v>0</v>
      </c>
      <c r="N203" s="66">
        <f>E203+H203+I203+K203+L203+M203</f>
        <v>0</v>
      </c>
    </row>
    <row r="204" spans="1:14" s="18" customFormat="1" ht="23.25" x14ac:dyDescent="0.25">
      <c r="A204" s="534"/>
      <c r="B204" s="518"/>
      <c r="C204" s="535"/>
      <c r="D204" s="83" t="s">
        <v>18</v>
      </c>
      <c r="E204" s="84"/>
      <c r="F204" s="84"/>
      <c r="G204" s="84"/>
      <c r="H204" s="82"/>
      <c r="I204" s="82"/>
      <c r="J204" s="520"/>
      <c r="K204" s="75"/>
      <c r="L204" s="75"/>
      <c r="M204" s="71"/>
      <c r="N204" s="72">
        <f>E204+H204+I204+K204+L204+M204</f>
        <v>0</v>
      </c>
    </row>
    <row r="205" spans="1:14" s="18" customFormat="1" ht="23.25" x14ac:dyDescent="0.25">
      <c r="A205" s="534"/>
      <c r="B205" s="518"/>
      <c r="C205" s="535"/>
      <c r="D205" s="83" t="s">
        <v>19</v>
      </c>
      <c r="E205" s="84"/>
      <c r="F205" s="84"/>
      <c r="G205" s="84"/>
      <c r="H205" s="82"/>
      <c r="I205" s="82"/>
      <c r="J205" s="520"/>
      <c r="K205" s="75"/>
      <c r="L205" s="75"/>
      <c r="M205" s="71"/>
      <c r="N205" s="72">
        <f>E205+H205+I205+K205+L205+M205</f>
        <v>0</v>
      </c>
    </row>
    <row r="206" spans="1:14" s="18" customFormat="1" ht="23.25" x14ac:dyDescent="0.25">
      <c r="A206" s="534"/>
      <c r="B206" s="518"/>
      <c r="C206" s="535"/>
      <c r="D206" s="83" t="s">
        <v>20</v>
      </c>
      <c r="E206" s="84"/>
      <c r="F206" s="84"/>
      <c r="G206" s="84"/>
      <c r="H206" s="82"/>
      <c r="I206" s="82"/>
      <c r="J206" s="520"/>
      <c r="K206" s="75"/>
      <c r="L206" s="75"/>
      <c r="M206" s="71"/>
      <c r="N206" s="72">
        <f>E206+H206+I206+K206+L206+M206</f>
        <v>0</v>
      </c>
    </row>
    <row r="207" spans="1:14" s="18" customFormat="1" ht="41.25" thickBot="1" x14ac:dyDescent="0.3">
      <c r="A207" s="536" t="str">
        <f>E200</f>
        <v>VIII</v>
      </c>
      <c r="B207" s="88" t="s">
        <v>55</v>
      </c>
      <c r="C207" s="537"/>
      <c r="D207" s="89" t="s">
        <v>17</v>
      </c>
      <c r="E207" s="90">
        <f>E208+E209+E210</f>
        <v>0</v>
      </c>
      <c r="F207" s="90">
        <f>F208+F209+F210</f>
        <v>0</v>
      </c>
      <c r="G207" s="90">
        <f>G208+G209+G210</f>
        <v>0</v>
      </c>
      <c r="H207" s="90">
        <f>H208+H209+H210</f>
        <v>0</v>
      </c>
      <c r="I207" s="90">
        <f>I208+I209+I210</f>
        <v>0</v>
      </c>
      <c r="J207" s="538"/>
      <c r="K207" s="91">
        <f>K208+K209+K210</f>
        <v>0</v>
      </c>
      <c r="L207" s="91">
        <f>L208+L209+L210</f>
        <v>0</v>
      </c>
      <c r="M207" s="90">
        <f>M208+M209+M210</f>
        <v>0</v>
      </c>
      <c r="N207" s="92">
        <f>N208+N209+N210</f>
        <v>0</v>
      </c>
    </row>
    <row r="208" spans="1:14" s="18" customFormat="1" ht="20.25" customHeight="1" thickBot="1" x14ac:dyDescent="0.3">
      <c r="A208" s="536"/>
      <c r="B208" s="539" t="str">
        <f>F200</f>
        <v>НАУКА</v>
      </c>
      <c r="C208" s="537"/>
      <c r="D208" s="93" t="s">
        <v>18</v>
      </c>
      <c r="E208" s="132"/>
      <c r="F208" s="132"/>
      <c r="G208" s="132"/>
      <c r="H208" s="132"/>
      <c r="I208" s="132"/>
      <c r="J208" s="538"/>
      <c r="K208" s="95"/>
      <c r="L208" s="95"/>
      <c r="M208" s="96"/>
      <c r="N208" s="97">
        <f>E208+H208+I208+K208+L208+M208</f>
        <v>0</v>
      </c>
    </row>
    <row r="209" spans="1:14" s="18" customFormat="1" ht="20.25" customHeight="1" thickBot="1" x14ac:dyDescent="0.3">
      <c r="A209" s="536"/>
      <c r="B209" s="539"/>
      <c r="C209" s="537"/>
      <c r="D209" s="93" t="s">
        <v>19</v>
      </c>
      <c r="E209" s="132"/>
      <c r="F209" s="132"/>
      <c r="G209" s="132"/>
      <c r="H209" s="132"/>
      <c r="I209" s="132"/>
      <c r="J209" s="538"/>
      <c r="K209" s="95"/>
      <c r="L209" s="95"/>
      <c r="M209" s="96"/>
      <c r="N209" s="97">
        <f>E209+H209+I209+K209+L209+M209</f>
        <v>0</v>
      </c>
    </row>
    <row r="210" spans="1:14" s="18" customFormat="1" ht="21" customHeight="1" thickBot="1" x14ac:dyDescent="0.3">
      <c r="A210" s="536"/>
      <c r="B210" s="539"/>
      <c r="C210" s="537"/>
      <c r="D210" s="99" t="s">
        <v>20</v>
      </c>
      <c r="E210" s="94"/>
      <c r="F210" s="94"/>
      <c r="G210" s="94"/>
      <c r="H210" s="94"/>
      <c r="I210" s="94"/>
      <c r="J210" s="538"/>
      <c r="K210" s="95"/>
      <c r="L210" s="95"/>
      <c r="M210" s="100"/>
      <c r="N210" s="101">
        <f>E210+H210+I210+K210+L210+M210</f>
        <v>0</v>
      </c>
    </row>
    <row r="211" spans="1:14" s="18" customFormat="1" ht="48.75" customHeight="1" thickBot="1" x14ac:dyDescent="0.3">
      <c r="A211" s="51"/>
      <c r="B211" s="52"/>
      <c r="C211" s="52"/>
      <c r="D211" s="52"/>
      <c r="E211" s="53" t="s">
        <v>94</v>
      </c>
      <c r="F211" s="54" t="s">
        <v>95</v>
      </c>
      <c r="G211" s="55"/>
      <c r="H211" s="52"/>
      <c r="I211" s="52"/>
      <c r="J211" s="52"/>
      <c r="K211" s="56"/>
      <c r="L211" s="52"/>
      <c r="M211" s="52"/>
      <c r="N211" s="57"/>
    </row>
    <row r="212" spans="1:14" s="18" customFormat="1" ht="21" customHeight="1" thickBot="1" x14ac:dyDescent="0.3">
      <c r="A212" s="531" t="s">
        <v>90</v>
      </c>
      <c r="B212" s="531"/>
      <c r="C212" s="531"/>
      <c r="D212" s="531"/>
      <c r="E212" s="531"/>
      <c r="F212" s="531"/>
      <c r="G212" s="531"/>
      <c r="H212" s="531"/>
      <c r="I212" s="531"/>
      <c r="J212" s="531"/>
      <c r="K212" s="531"/>
      <c r="L212" s="531"/>
      <c r="M212" s="531"/>
      <c r="N212" s="531"/>
    </row>
    <row r="213" spans="1:14" s="18" customFormat="1" ht="19.5" x14ac:dyDescent="0.25">
      <c r="A213" s="58"/>
      <c r="B213" s="59" t="s">
        <v>25</v>
      </c>
      <c r="C213" s="532" t="s">
        <v>26</v>
      </c>
      <c r="D213" s="532"/>
      <c r="E213" s="532"/>
      <c r="F213" s="532"/>
      <c r="G213" s="532"/>
      <c r="H213" s="532"/>
      <c r="I213" s="532"/>
      <c r="J213" s="532"/>
      <c r="K213" s="533"/>
      <c r="L213" s="533"/>
      <c r="M213" s="533"/>
      <c r="N213" s="533"/>
    </row>
    <row r="214" spans="1:14" s="18" customFormat="1" ht="22.5" customHeight="1" x14ac:dyDescent="0.25">
      <c r="A214" s="534" t="s">
        <v>27</v>
      </c>
      <c r="B214" s="518" t="s">
        <v>91</v>
      </c>
      <c r="C214" s="535"/>
      <c r="D214" s="80" t="s">
        <v>29</v>
      </c>
      <c r="E214" s="65">
        <f>SUM(E215:E217)</f>
        <v>0</v>
      </c>
      <c r="F214" s="65">
        <f>SUM(F215:F217)</f>
        <v>0</v>
      </c>
      <c r="G214" s="65">
        <f>SUM(G215:G217)</f>
        <v>0</v>
      </c>
      <c r="H214" s="65">
        <f>SUM(H215:H217)</f>
        <v>0</v>
      </c>
      <c r="I214" s="65">
        <f>SUM(I215:I217)</f>
        <v>0</v>
      </c>
      <c r="J214" s="520"/>
      <c r="K214" s="74">
        <f>SUM(K215:K217)</f>
        <v>0</v>
      </c>
      <c r="L214" s="74">
        <f>SUM(L215:L217)</f>
        <v>0</v>
      </c>
      <c r="M214" s="65">
        <f>SUM(M215:M217)</f>
        <v>0</v>
      </c>
      <c r="N214" s="66">
        <f>E214+H214+I214+K214+L214+M214</f>
        <v>0</v>
      </c>
    </row>
    <row r="215" spans="1:14" s="18" customFormat="1" ht="23.25" x14ac:dyDescent="0.25">
      <c r="A215" s="534"/>
      <c r="B215" s="518"/>
      <c r="C215" s="535"/>
      <c r="D215" s="83" t="s">
        <v>18</v>
      </c>
      <c r="E215" s="84"/>
      <c r="F215" s="84"/>
      <c r="G215" s="84"/>
      <c r="H215" s="82"/>
      <c r="I215" s="82"/>
      <c r="J215" s="520"/>
      <c r="K215" s="75"/>
      <c r="L215" s="75"/>
      <c r="M215" s="71"/>
      <c r="N215" s="72">
        <f>E215+H215+I215+K215+L215+M215</f>
        <v>0</v>
      </c>
    </row>
    <row r="216" spans="1:14" s="18" customFormat="1" ht="23.25" x14ac:dyDescent="0.25">
      <c r="A216" s="534"/>
      <c r="B216" s="518"/>
      <c r="C216" s="535"/>
      <c r="D216" s="83" t="s">
        <v>19</v>
      </c>
      <c r="E216" s="84"/>
      <c r="F216" s="84"/>
      <c r="G216" s="84"/>
      <c r="H216" s="82"/>
      <c r="I216" s="82"/>
      <c r="J216" s="520"/>
      <c r="K216" s="75"/>
      <c r="L216" s="75"/>
      <c r="M216" s="71"/>
      <c r="N216" s="72">
        <f>E216+H216+I216+K216+L216+M216</f>
        <v>0</v>
      </c>
    </row>
    <row r="217" spans="1:14" s="18" customFormat="1" ht="23.25" x14ac:dyDescent="0.25">
      <c r="A217" s="534"/>
      <c r="B217" s="518"/>
      <c r="C217" s="535"/>
      <c r="D217" s="83" t="s">
        <v>20</v>
      </c>
      <c r="E217" s="84"/>
      <c r="F217" s="84"/>
      <c r="G217" s="84"/>
      <c r="H217" s="82"/>
      <c r="I217" s="82"/>
      <c r="J217" s="520"/>
      <c r="K217" s="75"/>
      <c r="L217" s="75"/>
      <c r="M217" s="71"/>
      <c r="N217" s="72">
        <f>E217+H217+I217+K217+L217+M217</f>
        <v>0</v>
      </c>
    </row>
    <row r="218" spans="1:14" s="18" customFormat="1" ht="41.25" thickBot="1" x14ac:dyDescent="0.3">
      <c r="A218" s="536" t="str">
        <f>E211</f>
        <v>IX</v>
      </c>
      <c r="B218" s="88" t="s">
        <v>55</v>
      </c>
      <c r="C218" s="537"/>
      <c r="D218" s="89" t="s">
        <v>17</v>
      </c>
      <c r="E218" s="90">
        <f>E219+E220+E221</f>
        <v>0</v>
      </c>
      <c r="F218" s="90">
        <f>F219+F220+F221</f>
        <v>0</v>
      </c>
      <c r="G218" s="90">
        <f>G219+G220+G221</f>
        <v>0</v>
      </c>
      <c r="H218" s="90">
        <f>H219+H220+H221</f>
        <v>0</v>
      </c>
      <c r="I218" s="90">
        <f>I219+I220+I221</f>
        <v>0</v>
      </c>
      <c r="J218" s="538"/>
      <c r="K218" s="91">
        <f>K219+K220+K221</f>
        <v>0</v>
      </c>
      <c r="L218" s="91">
        <f>L219+L220+L221</f>
        <v>0</v>
      </c>
      <c r="M218" s="90">
        <f>M219+M220+M221</f>
        <v>0</v>
      </c>
      <c r="N218" s="92">
        <f>N219+N220+N221</f>
        <v>0</v>
      </c>
    </row>
    <row r="219" spans="1:14" s="18" customFormat="1" ht="21" thickBot="1" x14ac:dyDescent="0.3">
      <c r="A219" s="536"/>
      <c r="B219" s="539" t="str">
        <f>F211</f>
        <v>ЦИФРОВАЯ ЭКОНОМИКА</v>
      </c>
      <c r="C219" s="537"/>
      <c r="D219" s="93" t="s">
        <v>18</v>
      </c>
      <c r="E219" s="132"/>
      <c r="F219" s="132"/>
      <c r="G219" s="132"/>
      <c r="H219" s="132"/>
      <c r="I219" s="132"/>
      <c r="J219" s="538"/>
      <c r="K219" s="95"/>
      <c r="L219" s="95"/>
      <c r="M219" s="96"/>
      <c r="N219" s="97">
        <f>E219+H219+I219+K219+L219+M219</f>
        <v>0</v>
      </c>
    </row>
    <row r="220" spans="1:14" s="18" customFormat="1" ht="21" thickBot="1" x14ac:dyDescent="0.3">
      <c r="A220" s="536"/>
      <c r="B220" s="539"/>
      <c r="C220" s="537"/>
      <c r="D220" s="93" t="s">
        <v>19</v>
      </c>
      <c r="E220" s="132"/>
      <c r="F220" s="132"/>
      <c r="G220" s="132"/>
      <c r="H220" s="132"/>
      <c r="I220" s="132"/>
      <c r="J220" s="538"/>
      <c r="K220" s="95"/>
      <c r="L220" s="95"/>
      <c r="M220" s="96"/>
      <c r="N220" s="97">
        <f>E220+H220+I220+K220+L220+M220</f>
        <v>0</v>
      </c>
    </row>
    <row r="221" spans="1:14" s="18" customFormat="1" ht="21" thickBot="1" x14ac:dyDescent="0.3">
      <c r="A221" s="536"/>
      <c r="B221" s="539"/>
      <c r="C221" s="537"/>
      <c r="D221" s="99" t="s">
        <v>20</v>
      </c>
      <c r="E221" s="94"/>
      <c r="F221" s="94"/>
      <c r="G221" s="94"/>
      <c r="H221" s="94"/>
      <c r="I221" s="94"/>
      <c r="J221" s="538"/>
      <c r="K221" s="95"/>
      <c r="L221" s="95"/>
      <c r="M221" s="100"/>
      <c r="N221" s="101">
        <f>E221+H221+I221+K221+L221+M221</f>
        <v>0</v>
      </c>
    </row>
    <row r="222" spans="1:14" s="18" customFormat="1" ht="38.25" customHeight="1" thickBot="1" x14ac:dyDescent="0.3">
      <c r="A222" s="51"/>
      <c r="B222" s="52"/>
      <c r="C222" s="52"/>
      <c r="D222" s="52"/>
      <c r="E222" s="53" t="s">
        <v>96</v>
      </c>
      <c r="F222" s="54" t="s">
        <v>97</v>
      </c>
      <c r="G222" s="55"/>
      <c r="H222" s="52"/>
      <c r="I222" s="52"/>
      <c r="J222" s="52"/>
      <c r="K222" s="56"/>
      <c r="L222" s="52"/>
      <c r="M222" s="52"/>
      <c r="N222" s="57"/>
    </row>
    <row r="223" spans="1:14" s="18" customFormat="1" ht="21" customHeight="1" thickBot="1" x14ac:dyDescent="0.3">
      <c r="A223" s="531" t="s">
        <v>98</v>
      </c>
      <c r="B223" s="531"/>
      <c r="C223" s="531"/>
      <c r="D223" s="531"/>
      <c r="E223" s="531"/>
      <c r="F223" s="531"/>
      <c r="G223" s="531"/>
      <c r="H223" s="531"/>
      <c r="I223" s="531"/>
      <c r="J223" s="531"/>
      <c r="K223" s="531"/>
      <c r="L223" s="531"/>
      <c r="M223" s="531"/>
      <c r="N223" s="531"/>
    </row>
    <row r="224" spans="1:14" s="18" customFormat="1" ht="19.5" x14ac:dyDescent="0.25">
      <c r="A224" s="58"/>
      <c r="B224" s="59" t="s">
        <v>25</v>
      </c>
      <c r="C224" s="532" t="s">
        <v>26</v>
      </c>
      <c r="D224" s="532"/>
      <c r="E224" s="532"/>
      <c r="F224" s="532"/>
      <c r="G224" s="532"/>
      <c r="H224" s="532"/>
      <c r="I224" s="532"/>
      <c r="J224" s="532"/>
      <c r="K224" s="533"/>
      <c r="L224" s="533"/>
      <c r="M224" s="533"/>
      <c r="N224" s="533"/>
    </row>
    <row r="225" spans="1:14" s="18" customFormat="1" ht="22.5" customHeight="1" x14ac:dyDescent="0.25">
      <c r="A225" s="542" t="s">
        <v>27</v>
      </c>
      <c r="B225" s="489" t="s">
        <v>99</v>
      </c>
      <c r="C225" s="543"/>
      <c r="D225" s="62" t="s">
        <v>29</v>
      </c>
      <c r="E225" s="63">
        <f>SUM(E226:E228)</f>
        <v>0</v>
      </c>
      <c r="F225" s="63">
        <f>SUM(F226:F228)</f>
        <v>0</v>
      </c>
      <c r="G225" s="63">
        <f>SUM(G226:G228)</f>
        <v>0</v>
      </c>
      <c r="H225" s="63">
        <f>SUM(H226:H228)</f>
        <v>0.3</v>
      </c>
      <c r="I225" s="63">
        <f>SUM(I226:I228)</f>
        <v>0.3</v>
      </c>
      <c r="J225" s="491"/>
      <c r="K225" s="74">
        <f>SUM(K226:K228)</f>
        <v>4.4010278500000002</v>
      </c>
      <c r="L225" s="74">
        <f>SUM(L226:L228)</f>
        <v>0.3</v>
      </c>
      <c r="M225" s="65">
        <f>SUM(M226:M228)</f>
        <v>0</v>
      </c>
      <c r="N225" s="66">
        <f t="shared" ref="N225:N232" si="26">E225+H225+I225+K225+L225+M225</f>
        <v>5.3010278499999997</v>
      </c>
    </row>
    <row r="226" spans="1:14" s="18" customFormat="1" ht="23.25" x14ac:dyDescent="0.25">
      <c r="A226" s="542"/>
      <c r="B226" s="489"/>
      <c r="C226" s="543"/>
      <c r="D226" s="67" t="s">
        <v>18</v>
      </c>
      <c r="E226" s="68">
        <v>0</v>
      </c>
      <c r="F226" s="68"/>
      <c r="G226" s="68"/>
      <c r="H226" s="61"/>
      <c r="I226" s="61"/>
      <c r="J226" s="491"/>
      <c r="K226" s="69">
        <v>4.0656800000000004</v>
      </c>
      <c r="L226" s="75">
        <v>0</v>
      </c>
      <c r="M226" s="71"/>
      <c r="N226" s="72">
        <f t="shared" si="26"/>
        <v>4.0656800000000004</v>
      </c>
    </row>
    <row r="227" spans="1:14" s="18" customFormat="1" ht="23.25" x14ac:dyDescent="0.25">
      <c r="A227" s="542"/>
      <c r="B227" s="489"/>
      <c r="C227" s="543"/>
      <c r="D227" s="67" t="s">
        <v>19</v>
      </c>
      <c r="E227" s="68">
        <v>0</v>
      </c>
      <c r="F227" s="68"/>
      <c r="G227" s="68"/>
      <c r="H227" s="61"/>
      <c r="I227" s="61"/>
      <c r="J227" s="491"/>
      <c r="K227" s="69">
        <v>0.32528741</v>
      </c>
      <c r="L227" s="75">
        <v>0</v>
      </c>
      <c r="M227" s="71"/>
      <c r="N227" s="72">
        <f t="shared" si="26"/>
        <v>0.32528741</v>
      </c>
    </row>
    <row r="228" spans="1:14" s="18" customFormat="1" ht="23.25" x14ac:dyDescent="0.25">
      <c r="A228" s="542"/>
      <c r="B228" s="489"/>
      <c r="C228" s="543"/>
      <c r="D228" s="67" t="s">
        <v>20</v>
      </c>
      <c r="E228" s="68">
        <v>0</v>
      </c>
      <c r="F228" s="68"/>
      <c r="G228" s="68"/>
      <c r="H228" s="61">
        <v>0.3</v>
      </c>
      <c r="I228" s="61">
        <v>0.3</v>
      </c>
      <c r="J228" s="491"/>
      <c r="K228" s="73">
        <v>1.006044E-2</v>
      </c>
      <c r="L228" s="75">
        <v>0.3</v>
      </c>
      <c r="M228" s="71"/>
      <c r="N228" s="72">
        <f t="shared" si="26"/>
        <v>0.91006043999999986</v>
      </c>
    </row>
    <row r="229" spans="1:14" s="18" customFormat="1" ht="22.5" customHeight="1" x14ac:dyDescent="0.25">
      <c r="A229" s="542" t="s">
        <v>27</v>
      </c>
      <c r="B229" s="501" t="s">
        <v>100</v>
      </c>
      <c r="C229" s="502"/>
      <c r="D229" s="62" t="s">
        <v>29</v>
      </c>
      <c r="E229" s="63">
        <f>SUM(E230:E232)</f>
        <v>0</v>
      </c>
      <c r="F229" s="63">
        <f>SUM(F230:F232)</f>
        <v>0</v>
      </c>
      <c r="G229" s="63">
        <f>SUM(G230:G232)</f>
        <v>0</v>
      </c>
      <c r="H229" s="63">
        <f>SUM(H230:H232)</f>
        <v>0</v>
      </c>
      <c r="I229" s="63">
        <f>SUM(I230:I232)</f>
        <v>0</v>
      </c>
      <c r="J229" s="491"/>
      <c r="K229" s="74">
        <f>SUM(K230:K232)</f>
        <v>0</v>
      </c>
      <c r="L229" s="74">
        <f>SUM(L230:L232)</f>
        <v>7.383</v>
      </c>
      <c r="M229" s="65">
        <f>SUM(M230:M232)</f>
        <v>0</v>
      </c>
      <c r="N229" s="66">
        <f t="shared" si="26"/>
        <v>7.383</v>
      </c>
    </row>
    <row r="230" spans="1:14" s="18" customFormat="1" ht="23.25" x14ac:dyDescent="0.25">
      <c r="A230" s="542"/>
      <c r="B230" s="501"/>
      <c r="C230" s="502"/>
      <c r="D230" s="67" t="s">
        <v>18</v>
      </c>
      <c r="E230" s="68"/>
      <c r="F230" s="68"/>
      <c r="G230" s="68"/>
      <c r="H230" s="61"/>
      <c r="I230" s="61"/>
      <c r="J230" s="491"/>
      <c r="K230" s="75"/>
      <c r="L230" s="75"/>
      <c r="M230" s="71"/>
      <c r="N230" s="72">
        <f t="shared" si="26"/>
        <v>0</v>
      </c>
    </row>
    <row r="231" spans="1:14" s="18" customFormat="1" ht="23.25" x14ac:dyDescent="0.25">
      <c r="A231" s="542"/>
      <c r="B231" s="501"/>
      <c r="C231" s="502"/>
      <c r="D231" s="67" t="s">
        <v>19</v>
      </c>
      <c r="E231" s="68">
        <v>0</v>
      </c>
      <c r="F231" s="68"/>
      <c r="G231" s="68"/>
      <c r="H231" s="61"/>
      <c r="I231" s="61"/>
      <c r="J231" s="491"/>
      <c r="K231" s="75">
        <v>0</v>
      </c>
      <c r="L231" s="136">
        <v>6.9989999999999997</v>
      </c>
      <c r="M231" s="71"/>
      <c r="N231" s="72">
        <f t="shared" si="26"/>
        <v>6.9989999999999997</v>
      </c>
    </row>
    <row r="232" spans="1:14" s="18" customFormat="1" ht="24" thickBot="1" x14ac:dyDescent="0.3">
      <c r="A232" s="542"/>
      <c r="B232" s="501"/>
      <c r="C232" s="502"/>
      <c r="D232" s="67" t="s">
        <v>20</v>
      </c>
      <c r="E232" s="68">
        <v>0</v>
      </c>
      <c r="F232" s="68"/>
      <c r="G232" s="68"/>
      <c r="H232" s="61"/>
      <c r="I232" s="61"/>
      <c r="J232" s="491"/>
      <c r="K232" s="75">
        <v>0</v>
      </c>
      <c r="L232" s="136">
        <v>0.38400000000000001</v>
      </c>
      <c r="M232" s="71"/>
      <c r="N232" s="72">
        <f t="shared" si="26"/>
        <v>0.38400000000000001</v>
      </c>
    </row>
    <row r="233" spans="1:14" s="18" customFormat="1" ht="19.5" x14ac:dyDescent="0.25">
      <c r="A233" s="58"/>
      <c r="B233" s="59" t="s">
        <v>25</v>
      </c>
      <c r="C233" s="532" t="s">
        <v>26</v>
      </c>
      <c r="D233" s="532"/>
      <c r="E233" s="532"/>
      <c r="F233" s="532"/>
      <c r="G233" s="532"/>
      <c r="H233" s="532"/>
      <c r="I233" s="532"/>
      <c r="J233" s="532"/>
      <c r="K233" s="533"/>
      <c r="L233" s="533"/>
      <c r="M233" s="533"/>
      <c r="N233" s="533"/>
    </row>
    <row r="234" spans="1:14" s="18" customFormat="1" ht="22.5" customHeight="1" thickBot="1" x14ac:dyDescent="0.3">
      <c r="A234" s="534" t="s">
        <v>30</v>
      </c>
      <c r="B234" s="544" t="s">
        <v>101</v>
      </c>
      <c r="C234" s="545"/>
      <c r="D234" s="370" t="s">
        <v>29</v>
      </c>
      <c r="E234" s="371">
        <f>SUM(E235:E237)</f>
        <v>0</v>
      </c>
      <c r="F234" s="371">
        <f>SUM(F235:F237)</f>
        <v>0</v>
      </c>
      <c r="G234" s="371">
        <f>SUM(G235:G237)</f>
        <v>0</v>
      </c>
      <c r="H234" s="371">
        <f>SUM(H235:H237)</f>
        <v>0</v>
      </c>
      <c r="I234" s="371">
        <f>SUM(I235:I237)</f>
        <v>0</v>
      </c>
      <c r="J234" s="546"/>
      <c r="K234" s="395">
        <f>SUM(K235:K237)</f>
        <v>0</v>
      </c>
      <c r="L234" s="395">
        <f>SUM(L235:L237)</f>
        <v>0.3</v>
      </c>
      <c r="M234" s="371">
        <f>SUM(M235:M237)</f>
        <v>0.12</v>
      </c>
      <c r="N234" s="396">
        <f>E234+H234+I234+K234+L234+M234</f>
        <v>0.42</v>
      </c>
    </row>
    <row r="235" spans="1:14" s="18" customFormat="1" ht="24" thickBot="1" x14ac:dyDescent="0.3">
      <c r="A235" s="534"/>
      <c r="B235" s="544"/>
      <c r="C235" s="545"/>
      <c r="D235" s="401" t="s">
        <v>18</v>
      </c>
      <c r="E235" s="373">
        <v>0</v>
      </c>
      <c r="F235" s="373">
        <v>0</v>
      </c>
      <c r="G235" s="373">
        <v>0</v>
      </c>
      <c r="H235" s="389"/>
      <c r="I235" s="389"/>
      <c r="J235" s="546"/>
      <c r="K235" s="397"/>
      <c r="L235" s="397">
        <v>0</v>
      </c>
      <c r="M235" s="399"/>
      <c r="N235" s="400">
        <f>E235+H235+I235+K235+L235+M235</f>
        <v>0</v>
      </c>
    </row>
    <row r="236" spans="1:14" s="18" customFormat="1" ht="24" thickBot="1" x14ac:dyDescent="0.3">
      <c r="A236" s="534"/>
      <c r="B236" s="544"/>
      <c r="C236" s="545"/>
      <c r="D236" s="401" t="s">
        <v>19</v>
      </c>
      <c r="E236" s="373">
        <v>0</v>
      </c>
      <c r="F236" s="373">
        <v>0</v>
      </c>
      <c r="G236" s="373">
        <v>0</v>
      </c>
      <c r="H236" s="389"/>
      <c r="I236" s="389"/>
      <c r="J236" s="546"/>
      <c r="K236" s="397"/>
      <c r="L236" s="397">
        <v>0</v>
      </c>
      <c r="M236" s="399"/>
      <c r="N236" s="400">
        <f>E236+H236+I236+K236+L236+M236</f>
        <v>0</v>
      </c>
    </row>
    <row r="237" spans="1:14" s="18" customFormat="1" ht="24" thickBot="1" x14ac:dyDescent="0.3">
      <c r="A237" s="534"/>
      <c r="B237" s="544"/>
      <c r="C237" s="545"/>
      <c r="D237" s="401" t="s">
        <v>20</v>
      </c>
      <c r="E237" s="373">
        <v>0</v>
      </c>
      <c r="F237" s="373">
        <v>0</v>
      </c>
      <c r="G237" s="373">
        <v>0</v>
      </c>
      <c r="H237" s="389">
        <v>0</v>
      </c>
      <c r="I237" s="389">
        <v>0</v>
      </c>
      <c r="J237" s="546"/>
      <c r="K237" s="397"/>
      <c r="L237" s="397">
        <v>0.3</v>
      </c>
      <c r="M237" s="399">
        <v>0.12</v>
      </c>
      <c r="N237" s="400">
        <f>E237+H237+I237+K237+L237+M237</f>
        <v>0.42</v>
      </c>
    </row>
    <row r="238" spans="1:14" s="18" customFormat="1" ht="19.5" x14ac:dyDescent="0.25">
      <c r="A238" s="58"/>
      <c r="B238" s="59" t="s">
        <v>25</v>
      </c>
      <c r="C238" s="532" t="s">
        <v>26</v>
      </c>
      <c r="D238" s="532"/>
      <c r="E238" s="532"/>
      <c r="F238" s="532"/>
      <c r="G238" s="532"/>
      <c r="H238" s="532"/>
      <c r="I238" s="532"/>
      <c r="J238" s="532"/>
      <c r="K238" s="533"/>
      <c r="L238" s="533"/>
      <c r="M238" s="533"/>
      <c r="N238" s="533"/>
    </row>
    <row r="239" spans="1:14" s="18" customFormat="1" ht="22.5" customHeight="1" x14ac:dyDescent="0.25">
      <c r="A239" s="534" t="s">
        <v>32</v>
      </c>
      <c r="B239" s="544" t="s">
        <v>102</v>
      </c>
      <c r="C239" s="547"/>
      <c r="D239" s="370" t="s">
        <v>29</v>
      </c>
      <c r="E239" s="371">
        <f>SUM(E240:E242)</f>
        <v>3.0000000000000001E-3</v>
      </c>
      <c r="F239" s="371">
        <f>SUM(F240:F242)</f>
        <v>3.0000000000000001E-3</v>
      </c>
      <c r="G239" s="371">
        <f>SUM(G240:G242)</f>
        <v>2.7269999999999998E-3</v>
      </c>
      <c r="H239" s="371">
        <f>SUM(H240:H242)</f>
        <v>0</v>
      </c>
      <c r="I239" s="371">
        <f>SUM(I240:I242)</f>
        <v>0</v>
      </c>
      <c r="J239" s="530"/>
      <c r="K239" s="395">
        <f>SUM(K240:K242)</f>
        <v>0</v>
      </c>
      <c r="L239" s="395">
        <f>SUM(L240:L242)</f>
        <v>0</v>
      </c>
      <c r="M239" s="371">
        <f>SUM(M240:M242)</f>
        <v>5.1100000000000003</v>
      </c>
      <c r="N239" s="396">
        <f>E239+H239+I239+K239+L239+M239</f>
        <v>5.1130000000000004</v>
      </c>
    </row>
    <row r="240" spans="1:14" s="18" customFormat="1" ht="23.25" x14ac:dyDescent="0.25">
      <c r="A240" s="534"/>
      <c r="B240" s="544"/>
      <c r="C240" s="547"/>
      <c r="D240" s="372" t="s">
        <v>18</v>
      </c>
      <c r="E240" s="373">
        <v>0</v>
      </c>
      <c r="F240" s="373">
        <v>0</v>
      </c>
      <c r="G240" s="373">
        <v>0</v>
      </c>
      <c r="H240" s="389"/>
      <c r="I240" s="389"/>
      <c r="J240" s="530"/>
      <c r="K240" s="397"/>
      <c r="L240" s="397"/>
      <c r="M240" s="399">
        <v>5</v>
      </c>
      <c r="N240" s="400">
        <f>E240+H240+I240+K240+L240+M240</f>
        <v>5</v>
      </c>
    </row>
    <row r="241" spans="1:14" s="18" customFormat="1" ht="23.25" x14ac:dyDescent="0.25">
      <c r="A241" s="534"/>
      <c r="B241" s="544"/>
      <c r="C241" s="547"/>
      <c r="D241" s="372" t="s">
        <v>19</v>
      </c>
      <c r="E241" s="373">
        <v>0</v>
      </c>
      <c r="F241" s="373">
        <v>0</v>
      </c>
      <c r="G241" s="373">
        <v>0</v>
      </c>
      <c r="H241" s="389"/>
      <c r="I241" s="389"/>
      <c r="J241" s="530"/>
      <c r="K241" s="397"/>
      <c r="L241" s="397"/>
      <c r="M241" s="399">
        <v>0.11</v>
      </c>
      <c r="N241" s="400">
        <f>E241+H241+I241+K241+L241+M241</f>
        <v>0.11</v>
      </c>
    </row>
    <row r="242" spans="1:14" s="18" customFormat="1" ht="24.75" customHeight="1" x14ac:dyDescent="0.25">
      <c r="A242" s="534"/>
      <c r="B242" s="544"/>
      <c r="C242" s="547"/>
      <c r="D242" s="372" t="s">
        <v>20</v>
      </c>
      <c r="E242" s="373">
        <v>3.0000000000000001E-3</v>
      </c>
      <c r="F242" s="373">
        <v>3.0000000000000001E-3</v>
      </c>
      <c r="G242" s="373">
        <v>2.7269999999999998E-3</v>
      </c>
      <c r="H242" s="389">
        <v>0</v>
      </c>
      <c r="I242" s="389">
        <v>0</v>
      </c>
      <c r="J242" s="530"/>
      <c r="K242" s="397"/>
      <c r="L242" s="397"/>
      <c r="M242" s="399">
        <v>0</v>
      </c>
      <c r="N242" s="400">
        <f>E242+H242+I242+K242+L242+M242</f>
        <v>3.0000000000000001E-3</v>
      </c>
    </row>
    <row r="243" spans="1:14" s="18" customFormat="1" ht="41.25" thickBot="1" x14ac:dyDescent="0.3">
      <c r="A243" s="540" t="str">
        <f>E222</f>
        <v>X</v>
      </c>
      <c r="B243" s="88" t="s">
        <v>55</v>
      </c>
      <c r="C243" s="541"/>
      <c r="D243" s="89" t="s">
        <v>17</v>
      </c>
      <c r="E243" s="90">
        <f>E244+E245+E246</f>
        <v>3.0000000000000001E-3</v>
      </c>
      <c r="F243" s="90">
        <f>F244+F245+F246</f>
        <v>3.0000000000000001E-3</v>
      </c>
      <c r="G243" s="90">
        <f>G244+G245+G246</f>
        <v>2.7269999999999998E-3</v>
      </c>
      <c r="H243" s="90">
        <f>H244+H245+H246</f>
        <v>0</v>
      </c>
      <c r="I243" s="90">
        <f>I244+I245+I246</f>
        <v>0</v>
      </c>
      <c r="J243" s="538"/>
      <c r="K243" s="138">
        <f>K244+K245+K246</f>
        <v>4.4010278500000002</v>
      </c>
      <c r="L243" s="138">
        <f>SUM(L244:L246)</f>
        <v>7.9829999999999997</v>
      </c>
      <c r="M243" s="92">
        <f>M244+M245+M246</f>
        <v>0</v>
      </c>
      <c r="N243" s="92">
        <f>N244+N245+N246</f>
        <v>12.387027850000001</v>
      </c>
    </row>
    <row r="244" spans="1:14" s="18" customFormat="1" ht="21" customHeight="1" thickBot="1" x14ac:dyDescent="0.3">
      <c r="A244" s="540"/>
      <c r="B244" s="539" t="str">
        <f>F222</f>
        <v>КУЛЬТУРА</v>
      </c>
      <c r="C244" s="541"/>
      <c r="D244" s="93" t="s">
        <v>18</v>
      </c>
      <c r="E244" s="94">
        <f>E235+E240</f>
        <v>0</v>
      </c>
      <c r="F244" s="94">
        <f t="shared" ref="F244:I246" si="27">F240</f>
        <v>0</v>
      </c>
      <c r="G244" s="94">
        <f t="shared" si="27"/>
        <v>0</v>
      </c>
      <c r="H244" s="94">
        <f t="shared" si="27"/>
        <v>0</v>
      </c>
      <c r="I244" s="94">
        <f t="shared" si="27"/>
        <v>0</v>
      </c>
      <c r="J244" s="538"/>
      <c r="K244" s="139">
        <f>K240+K235+K226+K230</f>
        <v>4.0656800000000004</v>
      </c>
      <c r="L244" s="139">
        <f>L240+L235+L226+L230</f>
        <v>0</v>
      </c>
      <c r="M244" s="96"/>
      <c r="N244" s="140">
        <f>E244+H244+I244+K244+L244+M244</f>
        <v>4.0656800000000004</v>
      </c>
    </row>
    <row r="245" spans="1:14" s="18" customFormat="1" ht="21" customHeight="1" thickBot="1" x14ac:dyDescent="0.3">
      <c r="A245" s="540"/>
      <c r="B245" s="539"/>
      <c r="C245" s="541"/>
      <c r="D245" s="93" t="s">
        <v>19</v>
      </c>
      <c r="E245" s="94">
        <f>E236+E241</f>
        <v>0</v>
      </c>
      <c r="F245" s="94">
        <f t="shared" si="27"/>
        <v>0</v>
      </c>
      <c r="G245" s="94">
        <f t="shared" si="27"/>
        <v>0</v>
      </c>
      <c r="H245" s="94">
        <f t="shared" si="27"/>
        <v>0</v>
      </c>
      <c r="I245" s="94">
        <f t="shared" si="27"/>
        <v>0</v>
      </c>
      <c r="J245" s="538"/>
      <c r="K245" s="139">
        <f>K241+K236+K227+K231</f>
        <v>0.32528741</v>
      </c>
      <c r="L245" s="139">
        <f>L241+L236+L227+L231</f>
        <v>6.9989999999999997</v>
      </c>
      <c r="M245" s="96"/>
      <c r="N245" s="140">
        <f>E245+H245+I245+K245+L245+M245</f>
        <v>7.3242874099999993</v>
      </c>
    </row>
    <row r="246" spans="1:14" s="18" customFormat="1" ht="21" customHeight="1" thickBot="1" x14ac:dyDescent="0.3">
      <c r="A246" s="540"/>
      <c r="B246" s="539"/>
      <c r="C246" s="541"/>
      <c r="D246" s="99" t="s">
        <v>20</v>
      </c>
      <c r="E246" s="94">
        <f>E237+E242</f>
        <v>3.0000000000000001E-3</v>
      </c>
      <c r="F246" s="94">
        <f>F237+F242</f>
        <v>3.0000000000000001E-3</v>
      </c>
      <c r="G246" s="94">
        <f>G237+G242</f>
        <v>2.7269999999999998E-3</v>
      </c>
      <c r="H246" s="94">
        <f t="shared" si="27"/>
        <v>0</v>
      </c>
      <c r="I246" s="94">
        <f t="shared" si="27"/>
        <v>0</v>
      </c>
      <c r="J246" s="538"/>
      <c r="K246" s="139">
        <f>K242+K237+K228</f>
        <v>1.006044E-2</v>
      </c>
      <c r="L246" s="139">
        <f>L242+L237+L228+L232</f>
        <v>0.98399999999999999</v>
      </c>
      <c r="M246" s="100"/>
      <c r="N246" s="141">
        <f>E246+H246+I246+K246+L246+M246</f>
        <v>0.99706043999999994</v>
      </c>
    </row>
    <row r="247" spans="1:14" s="18" customFormat="1" ht="48.75" customHeight="1" thickBot="1" x14ac:dyDescent="0.3">
      <c r="A247" s="51"/>
      <c r="B247" s="52"/>
      <c r="C247" s="52"/>
      <c r="D247" s="52"/>
      <c r="E247" s="53" t="s">
        <v>103</v>
      </c>
      <c r="F247" s="54" t="s">
        <v>104</v>
      </c>
      <c r="G247" s="55"/>
      <c r="H247" s="52"/>
      <c r="I247" s="52"/>
      <c r="J247" s="52"/>
      <c r="K247" s="56"/>
      <c r="L247" s="52"/>
      <c r="M247" s="52"/>
      <c r="N247" s="57"/>
    </row>
    <row r="248" spans="1:14" s="18" customFormat="1" ht="21" customHeight="1" thickBot="1" x14ac:dyDescent="0.3">
      <c r="A248" s="531" t="s">
        <v>105</v>
      </c>
      <c r="B248" s="531"/>
      <c r="C248" s="531"/>
      <c r="D248" s="531"/>
      <c r="E248" s="531"/>
      <c r="F248" s="531"/>
      <c r="G248" s="531"/>
      <c r="H248" s="531"/>
      <c r="I248" s="531"/>
      <c r="J248" s="531"/>
      <c r="K248" s="531"/>
      <c r="L248" s="531"/>
      <c r="M248" s="531"/>
      <c r="N248" s="531"/>
    </row>
    <row r="249" spans="1:14" s="18" customFormat="1" ht="19.5" x14ac:dyDescent="0.25">
      <c r="A249" s="58"/>
      <c r="B249" s="59" t="s">
        <v>25</v>
      </c>
      <c r="C249" s="532" t="s">
        <v>26</v>
      </c>
      <c r="D249" s="532"/>
      <c r="E249" s="532"/>
      <c r="F249" s="532"/>
      <c r="G249" s="532"/>
      <c r="H249" s="532"/>
      <c r="I249" s="532"/>
      <c r="J249" s="532"/>
      <c r="K249" s="533"/>
      <c r="L249" s="533"/>
      <c r="M249" s="533"/>
      <c r="N249" s="533"/>
    </row>
    <row r="250" spans="1:14" s="18" customFormat="1" ht="22.5" customHeight="1" x14ac:dyDescent="0.25">
      <c r="A250" s="542" t="s">
        <v>27</v>
      </c>
      <c r="B250" s="489" t="s">
        <v>106</v>
      </c>
      <c r="C250" s="543"/>
      <c r="D250" s="62" t="s">
        <v>29</v>
      </c>
      <c r="E250" s="63">
        <f>SUM(E251:E253)</f>
        <v>0</v>
      </c>
      <c r="F250" s="63">
        <f>SUM(F251:F253)</f>
        <v>0</v>
      </c>
      <c r="G250" s="63">
        <f>SUM(G251:G253)</f>
        <v>0</v>
      </c>
      <c r="H250" s="63">
        <f>SUM(H251:H253)</f>
        <v>0</v>
      </c>
      <c r="I250" s="63">
        <f>SUM(I251:I253)</f>
        <v>0</v>
      </c>
      <c r="J250" s="491"/>
      <c r="K250" s="74">
        <f>SUM(K251:K253)</f>
        <v>0</v>
      </c>
      <c r="L250" s="74">
        <f>SUM(L251:L253)</f>
        <v>10.309278000000001</v>
      </c>
      <c r="M250" s="65">
        <f>SUM(M251:M253)</f>
        <v>0</v>
      </c>
      <c r="N250" s="66">
        <f>E250+H250+I250+K250+L250+M250</f>
        <v>10.309278000000001</v>
      </c>
    </row>
    <row r="251" spans="1:14" s="18" customFormat="1" ht="23.25" x14ac:dyDescent="0.25">
      <c r="A251" s="542"/>
      <c r="B251" s="489"/>
      <c r="C251" s="543"/>
      <c r="D251" s="67" t="s">
        <v>18</v>
      </c>
      <c r="E251" s="68"/>
      <c r="F251" s="68"/>
      <c r="G251" s="68"/>
      <c r="H251" s="61"/>
      <c r="I251" s="61"/>
      <c r="J251" s="491"/>
      <c r="K251" s="75"/>
      <c r="L251" s="136">
        <v>0</v>
      </c>
      <c r="M251" s="71"/>
      <c r="N251" s="72">
        <f>E251+H251+I251+K251+L251+M251</f>
        <v>0</v>
      </c>
    </row>
    <row r="252" spans="1:14" s="18" customFormat="1" ht="23.25" x14ac:dyDescent="0.25">
      <c r="A252" s="542"/>
      <c r="B252" s="489"/>
      <c r="C252" s="543"/>
      <c r="D252" s="67" t="s">
        <v>19</v>
      </c>
      <c r="E252" s="68"/>
      <c r="F252" s="68"/>
      <c r="G252" s="68"/>
      <c r="H252" s="61"/>
      <c r="I252" s="61"/>
      <c r="J252" s="491"/>
      <c r="K252" s="75"/>
      <c r="L252" s="136">
        <v>10</v>
      </c>
      <c r="M252" s="71"/>
      <c r="N252" s="72">
        <f>E252+H252+I252+K252+L252+M252</f>
        <v>10</v>
      </c>
    </row>
    <row r="253" spans="1:14" s="18" customFormat="1" ht="93.75" customHeight="1" thickBot="1" x14ac:dyDescent="0.3">
      <c r="A253" s="542"/>
      <c r="B253" s="489"/>
      <c r="C253" s="543"/>
      <c r="D253" s="67" t="s">
        <v>20</v>
      </c>
      <c r="E253" s="68"/>
      <c r="F253" s="68"/>
      <c r="G253" s="68"/>
      <c r="H253" s="61"/>
      <c r="I253" s="61"/>
      <c r="J253" s="491"/>
      <c r="K253" s="75"/>
      <c r="L253" s="136">
        <v>0.309278</v>
      </c>
      <c r="M253" s="71"/>
      <c r="N253" s="72">
        <f>E253+H253+I253+K253+L253+M253</f>
        <v>0.309278</v>
      </c>
    </row>
    <row r="254" spans="1:14" s="18" customFormat="1" ht="21" customHeight="1" thickBot="1" x14ac:dyDescent="0.3">
      <c r="A254" s="531" t="s">
        <v>107</v>
      </c>
      <c r="B254" s="531"/>
      <c r="C254" s="531"/>
      <c r="D254" s="531"/>
      <c r="E254" s="531"/>
      <c r="F254" s="531"/>
      <c r="G254" s="531"/>
      <c r="H254" s="531"/>
      <c r="I254" s="531"/>
      <c r="J254" s="531"/>
      <c r="K254" s="531"/>
      <c r="L254" s="531"/>
      <c r="M254" s="531"/>
      <c r="N254" s="531"/>
    </row>
    <row r="255" spans="1:14" s="18" customFormat="1" ht="19.5" x14ac:dyDescent="0.25">
      <c r="A255" s="58"/>
      <c r="B255" s="59" t="s">
        <v>25</v>
      </c>
      <c r="C255" s="532" t="s">
        <v>26</v>
      </c>
      <c r="D255" s="532"/>
      <c r="E255" s="532"/>
      <c r="F255" s="532"/>
      <c r="G255" s="532"/>
      <c r="H255" s="532"/>
      <c r="I255" s="532"/>
      <c r="J255" s="532"/>
      <c r="K255" s="533"/>
      <c r="L255" s="533"/>
      <c r="M255" s="533"/>
      <c r="N255" s="533"/>
    </row>
    <row r="256" spans="1:14" s="18" customFormat="1" ht="22.5" customHeight="1" x14ac:dyDescent="0.25">
      <c r="A256" s="534" t="s">
        <v>27</v>
      </c>
      <c r="B256" s="518" t="s">
        <v>108</v>
      </c>
      <c r="C256" s="535"/>
      <c r="D256" s="80" t="s">
        <v>29</v>
      </c>
      <c r="E256" s="65">
        <f>SUM(E257:E259)</f>
        <v>0.01</v>
      </c>
      <c r="F256" s="65">
        <f>SUM(F257:F259)</f>
        <v>0.01</v>
      </c>
      <c r="G256" s="65">
        <f>SUM(G257:G259)</f>
        <v>0</v>
      </c>
      <c r="H256" s="65">
        <f>SUM(H257:H259)</f>
        <v>0.01</v>
      </c>
      <c r="I256" s="65">
        <f>SUM(I257:I259)</f>
        <v>0.01</v>
      </c>
      <c r="J256" s="520" t="s">
        <v>187</v>
      </c>
      <c r="K256" s="74">
        <f>SUM(K257:K259)</f>
        <v>0</v>
      </c>
      <c r="L256" s="74">
        <f>SUM(L257:L259)</f>
        <v>0.03</v>
      </c>
      <c r="M256" s="65">
        <f>SUM(M257:M259)</f>
        <v>0.01</v>
      </c>
      <c r="N256" s="66">
        <f>E256+H256+I256+K256+L256+M256</f>
        <v>6.9999999999999993E-2</v>
      </c>
    </row>
    <row r="257" spans="1:14" s="18" customFormat="1" ht="23.25" x14ac:dyDescent="0.25">
      <c r="A257" s="534"/>
      <c r="B257" s="518"/>
      <c r="C257" s="535"/>
      <c r="D257" s="137" t="s">
        <v>18</v>
      </c>
      <c r="E257" s="84">
        <v>0</v>
      </c>
      <c r="F257" s="84">
        <v>0</v>
      </c>
      <c r="G257" s="84">
        <v>0</v>
      </c>
      <c r="H257" s="82">
        <v>0</v>
      </c>
      <c r="I257" s="82">
        <v>0</v>
      </c>
      <c r="J257" s="520"/>
      <c r="K257" s="75"/>
      <c r="L257" s="69">
        <v>0</v>
      </c>
      <c r="M257" s="71">
        <v>0</v>
      </c>
      <c r="N257" s="72">
        <f>E257+H257+I257+K257+L257+M257</f>
        <v>0</v>
      </c>
    </row>
    <row r="258" spans="1:14" s="18" customFormat="1" ht="23.25" x14ac:dyDescent="0.25">
      <c r="A258" s="534"/>
      <c r="B258" s="518"/>
      <c r="C258" s="535"/>
      <c r="D258" s="137" t="s">
        <v>19</v>
      </c>
      <c r="E258" s="84">
        <v>0</v>
      </c>
      <c r="F258" s="84">
        <v>0</v>
      </c>
      <c r="G258" s="84">
        <v>0</v>
      </c>
      <c r="H258" s="82">
        <v>0</v>
      </c>
      <c r="I258" s="82">
        <v>0</v>
      </c>
      <c r="J258" s="520"/>
      <c r="K258" s="75"/>
      <c r="L258" s="69">
        <v>0</v>
      </c>
      <c r="M258" s="71">
        <v>0</v>
      </c>
      <c r="N258" s="72">
        <f>E258+H258+I258+K258+L258+M258</f>
        <v>0</v>
      </c>
    </row>
    <row r="259" spans="1:14" s="18" customFormat="1" ht="41.25" customHeight="1" x14ac:dyDescent="0.25">
      <c r="A259" s="534"/>
      <c r="B259" s="518"/>
      <c r="C259" s="535"/>
      <c r="D259" s="137" t="s">
        <v>20</v>
      </c>
      <c r="E259" s="84">
        <v>0.01</v>
      </c>
      <c r="F259" s="84">
        <v>0.01</v>
      </c>
      <c r="G259" s="84">
        <v>0</v>
      </c>
      <c r="H259" s="82">
        <v>0.01</v>
      </c>
      <c r="I259" s="82">
        <v>0.01</v>
      </c>
      <c r="J259" s="520"/>
      <c r="K259" s="75"/>
      <c r="L259" s="69">
        <v>0.03</v>
      </c>
      <c r="M259" s="71">
        <v>0.01</v>
      </c>
      <c r="N259" s="72">
        <f>E259+H259+I259+K259+L259+M259</f>
        <v>6.9999999999999993E-2</v>
      </c>
    </row>
    <row r="260" spans="1:14" s="18" customFormat="1" ht="41.25" thickBot="1" x14ac:dyDescent="0.3">
      <c r="A260" s="536" t="str">
        <f>E247</f>
        <v>XI</v>
      </c>
      <c r="B260" s="88" t="s">
        <v>55</v>
      </c>
      <c r="C260" s="537"/>
      <c r="D260" s="89" t="s">
        <v>17</v>
      </c>
      <c r="E260" s="90">
        <f>E261+E262+E263</f>
        <v>0.01</v>
      </c>
      <c r="F260" s="90">
        <f>F261+F262+F263</f>
        <v>0.01</v>
      </c>
      <c r="G260" s="465">
        <f>G261+G262+G263</f>
        <v>2.5000000000000001E-3</v>
      </c>
      <c r="H260" s="90">
        <f>H261+H262+H263</f>
        <v>0.01</v>
      </c>
      <c r="I260" s="90">
        <f>I261+I262+I263</f>
        <v>0.01</v>
      </c>
      <c r="J260" s="538"/>
      <c r="K260" s="91">
        <f>K261+K262+K263</f>
        <v>0</v>
      </c>
      <c r="L260" s="91">
        <f>L261+L262+L263</f>
        <v>10.339278</v>
      </c>
      <c r="M260" s="90">
        <f>M261+M262+M263</f>
        <v>0.01</v>
      </c>
      <c r="N260" s="92">
        <f>N261+N262+N263</f>
        <v>10.379277999999999</v>
      </c>
    </row>
    <row r="261" spans="1:14" s="18" customFormat="1" ht="21" thickBot="1" x14ac:dyDescent="0.3">
      <c r="A261" s="536"/>
      <c r="B261" s="539" t="str">
        <f>F247</f>
        <v>МАЛОЕ И СРЕДНЕЕ ПРЕДПРИНИМАТЕЛЬСТВО</v>
      </c>
      <c r="C261" s="537"/>
      <c r="D261" s="93" t="s">
        <v>18</v>
      </c>
      <c r="E261" s="132">
        <f t="shared" ref="E261:I263" si="28">E251+E257</f>
        <v>0</v>
      </c>
      <c r="F261" s="132">
        <f t="shared" si="28"/>
        <v>0</v>
      </c>
      <c r="G261" s="132">
        <f t="shared" si="28"/>
        <v>0</v>
      </c>
      <c r="H261" s="132">
        <f t="shared" si="28"/>
        <v>0</v>
      </c>
      <c r="I261" s="132">
        <f t="shared" si="28"/>
        <v>0</v>
      </c>
      <c r="J261" s="538"/>
      <c r="K261" s="95">
        <f t="shared" ref="K261:L263" si="29">K257+K251</f>
        <v>0</v>
      </c>
      <c r="L261" s="95">
        <f t="shared" si="29"/>
        <v>0</v>
      </c>
      <c r="M261" s="96"/>
      <c r="N261" s="97">
        <f>E261+H261+I261+K261+L261+M261</f>
        <v>0</v>
      </c>
    </row>
    <row r="262" spans="1:14" s="18" customFormat="1" ht="21" thickBot="1" x14ac:dyDescent="0.3">
      <c r="A262" s="536"/>
      <c r="B262" s="539"/>
      <c r="C262" s="537"/>
      <c r="D262" s="93" t="s">
        <v>19</v>
      </c>
      <c r="E262" s="132">
        <f t="shared" si="28"/>
        <v>0</v>
      </c>
      <c r="F262" s="132">
        <f t="shared" si="28"/>
        <v>0</v>
      </c>
      <c r="G262" s="132">
        <f t="shared" si="28"/>
        <v>0</v>
      </c>
      <c r="H262" s="132">
        <f t="shared" si="28"/>
        <v>0</v>
      </c>
      <c r="I262" s="132">
        <f t="shared" si="28"/>
        <v>0</v>
      </c>
      <c r="J262" s="538"/>
      <c r="K262" s="95">
        <f t="shared" si="29"/>
        <v>0</v>
      </c>
      <c r="L262" s="95">
        <f t="shared" si="29"/>
        <v>10</v>
      </c>
      <c r="M262" s="96"/>
      <c r="N262" s="97">
        <f>E262+H262+I262+K262+L262+M262</f>
        <v>10</v>
      </c>
    </row>
    <row r="263" spans="1:14" s="18" customFormat="1" ht="21" thickBot="1" x14ac:dyDescent="0.3">
      <c r="A263" s="536"/>
      <c r="B263" s="539"/>
      <c r="C263" s="537"/>
      <c r="D263" s="99" t="s">
        <v>20</v>
      </c>
      <c r="E263" s="132">
        <f t="shared" si="28"/>
        <v>0.01</v>
      </c>
      <c r="F263" s="132">
        <f t="shared" si="28"/>
        <v>0.01</v>
      </c>
      <c r="G263" s="142">
        <v>2.5000000000000001E-3</v>
      </c>
      <c r="H263" s="132">
        <f t="shared" si="28"/>
        <v>0.01</v>
      </c>
      <c r="I263" s="132">
        <f t="shared" si="28"/>
        <v>0.01</v>
      </c>
      <c r="J263" s="538"/>
      <c r="K263" s="95">
        <f t="shared" si="29"/>
        <v>0</v>
      </c>
      <c r="L263" s="95">
        <f t="shared" si="29"/>
        <v>0.33927799999999997</v>
      </c>
      <c r="M263" s="100">
        <v>0.01</v>
      </c>
      <c r="N263" s="101">
        <f>E263+H263+I263+K263+L263+M263</f>
        <v>0.379278</v>
      </c>
    </row>
    <row r="264" spans="1:14" s="18" customFormat="1" ht="44.25" customHeight="1" thickBot="1" x14ac:dyDescent="0.3">
      <c r="A264" s="51"/>
      <c r="B264" s="52"/>
      <c r="C264" s="52"/>
      <c r="D264" s="52"/>
      <c r="E264" s="53" t="s">
        <v>109</v>
      </c>
      <c r="F264" s="54" t="s">
        <v>110</v>
      </c>
      <c r="G264" s="55"/>
      <c r="H264" s="52"/>
      <c r="I264" s="52"/>
      <c r="J264" s="52"/>
      <c r="K264" s="56"/>
      <c r="L264" s="52"/>
      <c r="M264" s="52"/>
      <c r="N264" s="57"/>
    </row>
    <row r="265" spans="1:14" s="18" customFormat="1" ht="21" customHeight="1" thickBot="1" x14ac:dyDescent="0.3">
      <c r="A265" s="531" t="s">
        <v>90</v>
      </c>
      <c r="B265" s="531"/>
      <c r="C265" s="531"/>
      <c r="D265" s="531"/>
      <c r="E265" s="531"/>
      <c r="F265" s="531"/>
      <c r="G265" s="531"/>
      <c r="H265" s="531"/>
      <c r="I265" s="531"/>
      <c r="J265" s="531"/>
      <c r="K265" s="531"/>
      <c r="L265" s="531"/>
      <c r="M265" s="531"/>
      <c r="N265" s="531"/>
    </row>
    <row r="266" spans="1:14" s="18" customFormat="1" ht="19.5" x14ac:dyDescent="0.25">
      <c r="A266" s="58"/>
      <c r="B266" s="59" t="s">
        <v>25</v>
      </c>
      <c r="C266" s="532" t="s">
        <v>26</v>
      </c>
      <c r="D266" s="532"/>
      <c r="E266" s="532"/>
      <c r="F266" s="532"/>
      <c r="G266" s="532"/>
      <c r="H266" s="532"/>
      <c r="I266" s="532"/>
      <c r="J266" s="532"/>
      <c r="K266" s="533"/>
      <c r="L266" s="533"/>
      <c r="M266" s="533"/>
      <c r="N266" s="533"/>
    </row>
    <row r="267" spans="1:14" s="18" customFormat="1" ht="22.5" customHeight="1" x14ac:dyDescent="0.25">
      <c r="A267" s="534" t="s">
        <v>27</v>
      </c>
      <c r="B267" s="518" t="s">
        <v>91</v>
      </c>
      <c r="C267" s="535"/>
      <c r="D267" s="80" t="s">
        <v>29</v>
      </c>
      <c r="E267" s="65">
        <f>SUM(E268:E270)</f>
        <v>0</v>
      </c>
      <c r="F267" s="65">
        <f>SUM(F268:F270)</f>
        <v>0</v>
      </c>
      <c r="G267" s="65">
        <f>SUM(G268:G270)</f>
        <v>0</v>
      </c>
      <c r="H267" s="65">
        <f>SUM(H268:H270)</f>
        <v>0</v>
      </c>
      <c r="I267" s="65">
        <f>SUM(I268:I270)</f>
        <v>0</v>
      </c>
      <c r="J267" s="520"/>
      <c r="K267" s="74">
        <f>SUM(K268:K270)</f>
        <v>0</v>
      </c>
      <c r="L267" s="74">
        <f>SUM(L268:L270)</f>
        <v>0</v>
      </c>
      <c r="M267" s="65">
        <f>SUM(M268:M270)</f>
        <v>0</v>
      </c>
      <c r="N267" s="66">
        <f>E267+H267+I267+K267+L267+M267</f>
        <v>0</v>
      </c>
    </row>
    <row r="268" spans="1:14" s="18" customFormat="1" ht="23.25" x14ac:dyDescent="0.25">
      <c r="A268" s="534"/>
      <c r="B268" s="518"/>
      <c r="C268" s="535"/>
      <c r="D268" s="83" t="s">
        <v>18</v>
      </c>
      <c r="E268" s="84"/>
      <c r="F268" s="84"/>
      <c r="G268" s="84"/>
      <c r="H268" s="82"/>
      <c r="I268" s="82"/>
      <c r="J268" s="520"/>
      <c r="K268" s="75"/>
      <c r="L268" s="75"/>
      <c r="M268" s="71"/>
      <c r="N268" s="72">
        <f>E268+H268+I268+K268+L268+M268</f>
        <v>0</v>
      </c>
    </row>
    <row r="269" spans="1:14" s="18" customFormat="1" ht="23.25" x14ac:dyDescent="0.25">
      <c r="A269" s="534"/>
      <c r="B269" s="518"/>
      <c r="C269" s="535"/>
      <c r="D269" s="83" t="s">
        <v>19</v>
      </c>
      <c r="E269" s="84"/>
      <c r="F269" s="84"/>
      <c r="G269" s="84"/>
      <c r="H269" s="82"/>
      <c r="I269" s="82"/>
      <c r="J269" s="520"/>
      <c r="K269" s="75"/>
      <c r="L269" s="75"/>
      <c r="M269" s="71"/>
      <c r="N269" s="72">
        <f>E269+H269+I269+K269+L269+M269</f>
        <v>0</v>
      </c>
    </row>
    <row r="270" spans="1:14" s="18" customFormat="1" ht="23.25" x14ac:dyDescent="0.25">
      <c r="A270" s="534"/>
      <c r="B270" s="518"/>
      <c r="C270" s="535"/>
      <c r="D270" s="83" t="s">
        <v>20</v>
      </c>
      <c r="E270" s="84"/>
      <c r="F270" s="84"/>
      <c r="G270" s="84"/>
      <c r="H270" s="82"/>
      <c r="I270" s="82"/>
      <c r="J270" s="520"/>
      <c r="K270" s="75"/>
      <c r="L270" s="75"/>
      <c r="M270" s="71"/>
      <c r="N270" s="72">
        <f>E270+H270+I270+K270+L270+M270</f>
        <v>0</v>
      </c>
    </row>
    <row r="271" spans="1:14" s="18" customFormat="1" ht="41.25" thickBot="1" x14ac:dyDescent="0.3">
      <c r="A271" s="536" t="str">
        <f>E264</f>
        <v>XII</v>
      </c>
      <c r="B271" s="88" t="s">
        <v>55</v>
      </c>
      <c r="C271" s="537"/>
      <c r="D271" s="89" t="s">
        <v>17</v>
      </c>
      <c r="E271" s="90">
        <f>E272+E273+E274</f>
        <v>0</v>
      </c>
      <c r="F271" s="90">
        <f>F272+F273+F274</f>
        <v>0</v>
      </c>
      <c r="G271" s="90">
        <f>G272+G273+G274</f>
        <v>0</v>
      </c>
      <c r="H271" s="90">
        <f>H272+H273+H274</f>
        <v>0</v>
      </c>
      <c r="I271" s="90">
        <f>I272+I273+I274</f>
        <v>0</v>
      </c>
      <c r="J271" s="538"/>
      <c r="K271" s="91">
        <f>K272+K273+K274</f>
        <v>0</v>
      </c>
      <c r="L271" s="91">
        <f>L272+L273+L274</f>
        <v>0</v>
      </c>
      <c r="M271" s="90">
        <f>M272+M273+M274</f>
        <v>0</v>
      </c>
      <c r="N271" s="92">
        <f>N272+N273+N274</f>
        <v>0</v>
      </c>
    </row>
    <row r="272" spans="1:14" s="18" customFormat="1" ht="20.25" customHeight="1" thickBot="1" x14ac:dyDescent="0.3">
      <c r="A272" s="536"/>
      <c r="B272" s="539" t="str">
        <f>F264</f>
        <v>МЕЖДУНАРОДНАЯ КООПЕРАЦИЯ И ЭКСПОРТ</v>
      </c>
      <c r="C272" s="537"/>
      <c r="D272" s="93" t="s">
        <v>18</v>
      </c>
      <c r="E272" s="132"/>
      <c r="F272" s="132"/>
      <c r="G272" s="132"/>
      <c r="H272" s="132"/>
      <c r="I272" s="132"/>
      <c r="J272" s="538"/>
      <c r="K272" s="95"/>
      <c r="L272" s="95"/>
      <c r="M272" s="96"/>
      <c r="N272" s="97">
        <f>E272+H272+I272+K272+L272+M272</f>
        <v>0</v>
      </c>
    </row>
    <row r="273" spans="1:18" s="18" customFormat="1" ht="20.25" customHeight="1" thickBot="1" x14ac:dyDescent="0.3">
      <c r="A273" s="536"/>
      <c r="B273" s="539"/>
      <c r="C273" s="537"/>
      <c r="D273" s="93" t="s">
        <v>19</v>
      </c>
      <c r="E273" s="132"/>
      <c r="F273" s="132"/>
      <c r="G273" s="132"/>
      <c r="H273" s="132"/>
      <c r="I273" s="132"/>
      <c r="J273" s="538"/>
      <c r="K273" s="95"/>
      <c r="L273" s="95"/>
      <c r="M273" s="96"/>
      <c r="N273" s="97">
        <f>E273+H273+I273+K273+L273+M273</f>
        <v>0</v>
      </c>
    </row>
    <row r="274" spans="1:18" s="18" customFormat="1" ht="21" customHeight="1" thickBot="1" x14ac:dyDescent="0.3">
      <c r="A274" s="536"/>
      <c r="B274" s="539"/>
      <c r="C274" s="537"/>
      <c r="D274" s="99" t="s">
        <v>20</v>
      </c>
      <c r="E274" s="94"/>
      <c r="F274" s="94"/>
      <c r="G274" s="94"/>
      <c r="H274" s="94"/>
      <c r="I274" s="94"/>
      <c r="J274" s="538"/>
      <c r="K274" s="143"/>
      <c r="L274" s="143"/>
      <c r="M274" s="100"/>
      <c r="N274" s="101">
        <f>E274+H274+I274+K274+L274+M274</f>
        <v>0</v>
      </c>
    </row>
    <row r="275" spans="1:18" s="18" customFormat="1" ht="15" x14ac:dyDescent="0.25">
      <c r="K275" s="144"/>
    </row>
    <row r="276" spans="1:18" s="18" customFormat="1" ht="15" x14ac:dyDescent="0.25">
      <c r="K276" s="144"/>
    </row>
    <row r="277" spans="1:18" s="18" customFormat="1" ht="15" x14ac:dyDescent="0.25">
      <c r="K277" s="144"/>
    </row>
    <row r="278" spans="1:18" s="18" customFormat="1" ht="18" customHeight="1" thickBot="1" x14ac:dyDescent="0.3">
      <c r="K278" s="144"/>
    </row>
    <row r="279" spans="1:18" ht="49.5" customHeight="1" thickBot="1" x14ac:dyDescent="0.3">
      <c r="A279" s="522" t="s">
        <v>111</v>
      </c>
      <c r="B279" s="522"/>
      <c r="C279" s="522"/>
      <c r="D279" s="522"/>
      <c r="E279" s="522"/>
      <c r="F279" s="522"/>
      <c r="G279" s="522"/>
      <c r="H279" s="522"/>
      <c r="I279" s="522"/>
      <c r="J279" s="522"/>
      <c r="K279" s="522"/>
      <c r="L279" s="522"/>
      <c r="M279" s="522"/>
      <c r="N279" s="522"/>
    </row>
    <row r="280" spans="1:18" ht="7.5" customHeight="1" thickBot="1" x14ac:dyDescent="0.3">
      <c r="A280" s="145"/>
      <c r="B280" s="146"/>
      <c r="C280" s="146"/>
      <c r="D280" s="146"/>
      <c r="E280" s="146"/>
      <c r="F280" s="146"/>
      <c r="G280" s="146"/>
      <c r="H280" s="146"/>
      <c r="I280" s="146"/>
      <c r="J280" s="146"/>
      <c r="K280" s="147"/>
      <c r="L280" s="146"/>
      <c r="M280" s="146"/>
      <c r="N280" s="148"/>
    </row>
    <row r="281" spans="1:18" s="151" customFormat="1" ht="22.5" customHeight="1" thickBot="1" x14ac:dyDescent="0.35">
      <c r="A281" s="523"/>
      <c r="B281" s="524" t="s">
        <v>112</v>
      </c>
      <c r="C281" s="525"/>
      <c r="D281" s="149" t="s">
        <v>17</v>
      </c>
      <c r="E281" s="37">
        <f>SUM(E282:E284)</f>
        <v>255.99926186000002</v>
      </c>
      <c r="F281" s="37">
        <f t="shared" ref="F281:I281" si="30">SUM(F282:F284)</f>
        <v>218.20650893000001</v>
      </c>
      <c r="G281" s="37">
        <f t="shared" si="30"/>
        <v>0</v>
      </c>
      <c r="H281" s="37">
        <f t="shared" si="30"/>
        <v>27.613687710000001</v>
      </c>
      <c r="I281" s="37">
        <f t="shared" si="30"/>
        <v>26.453626929999999</v>
      </c>
      <c r="J281" s="526"/>
      <c r="K281" s="150">
        <f>SUM(K282:K284)</f>
        <v>74.127835050000002</v>
      </c>
      <c r="L281" s="150">
        <f>SUM(L282:L284)</f>
        <v>264.17450872000001</v>
      </c>
      <c r="M281" s="37">
        <f>SUM(M282:M284)</f>
        <v>79.786391750000007</v>
      </c>
      <c r="N281" s="37">
        <f>SUM(N282:N284)</f>
        <v>523.80689257000006</v>
      </c>
    </row>
    <row r="282" spans="1:18" s="151" customFormat="1" ht="22.5" customHeight="1" thickBot="1" x14ac:dyDescent="0.35">
      <c r="A282" s="523"/>
      <c r="B282" s="524"/>
      <c r="C282" s="525"/>
      <c r="D282" s="40" t="s">
        <v>18</v>
      </c>
      <c r="E282" s="43">
        <f t="shared" ref="E282:F284" si="31">E287+E300+E304+E314+E324+E328+E320+E354+E367+E371+E375+E334+E338+E342+E346+E350+E308+E295+E291+E380+E362</f>
        <v>0</v>
      </c>
      <c r="F282" s="43">
        <f t="shared" si="31"/>
        <v>0</v>
      </c>
      <c r="G282" s="43">
        <f t="shared" ref="G282:I283" si="32">G287+G300+G304+G314+G324+G328+G320+G354+G367+G371+G375+G334+G338+G342+G346+G350+G308+G295+G291+G380</f>
        <v>0</v>
      </c>
      <c r="H282" s="43">
        <f t="shared" si="32"/>
        <v>0</v>
      </c>
      <c r="I282" s="43">
        <f t="shared" si="32"/>
        <v>0</v>
      </c>
      <c r="J282" s="526"/>
      <c r="K282" s="95">
        <f t="shared" ref="K282:N284" si="33">K287+K300+K304+K314+K324+K328+K320+K354+K367+K371+K375</f>
        <v>0</v>
      </c>
      <c r="L282" s="95">
        <f t="shared" si="33"/>
        <v>3.0164724700000001</v>
      </c>
      <c r="M282" s="152">
        <f t="shared" si="33"/>
        <v>0</v>
      </c>
      <c r="N282" s="152">
        <f t="shared" si="33"/>
        <v>3.0164724700000001</v>
      </c>
    </row>
    <row r="283" spans="1:18" s="151" customFormat="1" ht="22.5" customHeight="1" thickBot="1" x14ac:dyDescent="0.35">
      <c r="A283" s="523"/>
      <c r="B283" s="524"/>
      <c r="C283" s="525"/>
      <c r="D283" s="40" t="s">
        <v>19</v>
      </c>
      <c r="E283" s="43">
        <f t="shared" si="31"/>
        <v>248.74675000000002</v>
      </c>
      <c r="F283" s="43">
        <f t="shared" si="31"/>
        <v>211.99809866200002</v>
      </c>
      <c r="G283" s="43">
        <f t="shared" si="32"/>
        <v>0</v>
      </c>
      <c r="H283" s="43">
        <f t="shared" si="32"/>
        <v>19.86871193</v>
      </c>
      <c r="I283" s="43">
        <f t="shared" si="32"/>
        <v>19.86871193</v>
      </c>
      <c r="J283" s="526"/>
      <c r="K283" s="95">
        <f t="shared" si="33"/>
        <v>69.400000000000006</v>
      </c>
      <c r="L283" s="95">
        <f t="shared" si="33"/>
        <v>253.70557016999999</v>
      </c>
      <c r="M283" s="152">
        <f t="shared" si="33"/>
        <v>76.900000000000006</v>
      </c>
      <c r="N283" s="152">
        <f t="shared" si="33"/>
        <v>489.54311103000003</v>
      </c>
    </row>
    <row r="284" spans="1:18" s="151" customFormat="1" ht="22.5" customHeight="1" thickBot="1" x14ac:dyDescent="0.35">
      <c r="A284" s="523"/>
      <c r="B284" s="524"/>
      <c r="C284" s="525"/>
      <c r="D284" s="45" t="s">
        <v>20</v>
      </c>
      <c r="E284" s="43">
        <f t="shared" si="31"/>
        <v>7.2525118600000003</v>
      </c>
      <c r="F284" s="43">
        <f t="shared" si="31"/>
        <v>6.2084102679999997</v>
      </c>
      <c r="G284" s="43">
        <f>G289+G302+G306+G316+G326+G330+G322+G356+G369+G373+G377+G336+G340+G344+G348+G352+G310+G297+G293+G382+G364</f>
        <v>0</v>
      </c>
      <c r="H284" s="43">
        <f>H289+H302+H306+H316+H326+H330+H322+H356+H369+H373+H377+H336+H340+H344+H348+H352+H310+H297+H293+H382+H364</f>
        <v>7.7449757799999999</v>
      </c>
      <c r="I284" s="43">
        <f>I289+I302+I306+I316+I326+I330+I322+I356+I369+I373+I377+I336+I340+I344+I348+I352+I310+I297+I293+I382+I364</f>
        <v>6.5849149999999996</v>
      </c>
      <c r="J284" s="526"/>
      <c r="K284" s="95">
        <f t="shared" si="33"/>
        <v>4.7278350499999995</v>
      </c>
      <c r="L284" s="95">
        <f t="shared" si="33"/>
        <v>7.4524660799999998</v>
      </c>
      <c r="M284" s="152">
        <f t="shared" si="33"/>
        <v>2.8863917499999996</v>
      </c>
      <c r="N284" s="152">
        <f t="shared" si="33"/>
        <v>31.247309070000004</v>
      </c>
    </row>
    <row r="285" spans="1:18" ht="29.25" thickBot="1" x14ac:dyDescent="0.5">
      <c r="A285" s="153">
        <v>1</v>
      </c>
      <c r="B285" s="527" t="s">
        <v>113</v>
      </c>
      <c r="C285" s="527"/>
      <c r="D285" s="527"/>
      <c r="E285" s="527"/>
      <c r="F285" s="527"/>
      <c r="G285" s="527"/>
      <c r="H285" s="527"/>
      <c r="I285" s="527"/>
      <c r="J285" s="527"/>
      <c r="K285" s="527"/>
      <c r="L285" s="527"/>
      <c r="M285" s="527"/>
      <c r="N285" s="527"/>
      <c r="R285" s="154"/>
    </row>
    <row r="286" spans="1:18" ht="22.5" customHeight="1" thickBot="1" x14ac:dyDescent="0.3">
      <c r="A286" s="498" t="s">
        <v>114</v>
      </c>
      <c r="B286" s="528" t="s">
        <v>115</v>
      </c>
      <c r="C286" s="529"/>
      <c r="D286" s="370" t="s">
        <v>29</v>
      </c>
      <c r="E286" s="371">
        <f>SUM(E287:E289)</f>
        <v>0</v>
      </c>
      <c r="F286" s="371">
        <f>SUM(F287:F289)</f>
        <v>0</v>
      </c>
      <c r="G286" s="371">
        <f>SUM(G287:G289)</f>
        <v>0</v>
      </c>
      <c r="H286" s="371">
        <f>SUM(H287:H289)</f>
        <v>0</v>
      </c>
      <c r="I286" s="371">
        <f>SUM(I287:I289)</f>
        <v>0</v>
      </c>
      <c r="J286" s="530"/>
      <c r="K286" s="395">
        <f>SUM(K287:K289)</f>
        <v>0</v>
      </c>
      <c r="L286" s="395">
        <f>SUM(L287:L289)</f>
        <v>25.123999999999999</v>
      </c>
      <c r="M286" s="371">
        <f>SUM(M287:M289)</f>
        <v>1.06</v>
      </c>
      <c r="N286" s="396">
        <f>E286+H286+I286+K286+L286+M286</f>
        <v>26.183999999999997</v>
      </c>
    </row>
    <row r="287" spans="1:18" ht="24" thickBot="1" x14ac:dyDescent="0.3">
      <c r="A287" s="498"/>
      <c r="B287" s="528"/>
      <c r="C287" s="529"/>
      <c r="D287" s="372" t="s">
        <v>18</v>
      </c>
      <c r="E287" s="373">
        <v>0</v>
      </c>
      <c r="F287" s="373"/>
      <c r="G287" s="373"/>
      <c r="H287" s="389"/>
      <c r="I287" s="389"/>
      <c r="J287" s="530"/>
      <c r="K287" s="397"/>
      <c r="L287" s="397"/>
      <c r="M287" s="399"/>
      <c r="N287" s="400">
        <f>E287+H287+I287+K287+L287+M287</f>
        <v>0</v>
      </c>
    </row>
    <row r="288" spans="1:18" ht="24" thickBot="1" x14ac:dyDescent="0.3">
      <c r="A288" s="498"/>
      <c r="B288" s="528"/>
      <c r="C288" s="529"/>
      <c r="D288" s="372" t="s">
        <v>19</v>
      </c>
      <c r="E288" s="373">
        <v>0</v>
      </c>
      <c r="F288" s="373"/>
      <c r="G288" s="373"/>
      <c r="H288" s="389"/>
      <c r="I288" s="389"/>
      <c r="J288" s="530"/>
      <c r="K288" s="397"/>
      <c r="L288" s="397">
        <v>24.372</v>
      </c>
      <c r="M288" s="399">
        <v>1.03</v>
      </c>
      <c r="N288" s="400">
        <f>E288+H288+I288+K288+L288+M288</f>
        <v>25.402000000000001</v>
      </c>
    </row>
    <row r="289" spans="1:14" ht="24" thickBot="1" x14ac:dyDescent="0.3">
      <c r="A289" s="498"/>
      <c r="B289" s="528"/>
      <c r="C289" s="529"/>
      <c r="D289" s="372" t="s">
        <v>20</v>
      </c>
      <c r="E289" s="373">
        <v>0</v>
      </c>
      <c r="F289" s="373"/>
      <c r="G289" s="373"/>
      <c r="H289" s="389">
        <v>0</v>
      </c>
      <c r="I289" s="389"/>
      <c r="J289" s="530"/>
      <c r="K289" s="397"/>
      <c r="L289" s="397">
        <v>0.752</v>
      </c>
      <c r="M289" s="399">
        <v>0.03</v>
      </c>
      <c r="N289" s="400">
        <f>E289+H289+I289+K289+L289+M289</f>
        <v>0.78200000000000003</v>
      </c>
    </row>
    <row r="290" spans="1:14" ht="18.75" customHeight="1" thickBot="1" x14ac:dyDescent="0.3">
      <c r="A290" s="498" t="s">
        <v>180</v>
      </c>
      <c r="B290" s="489" t="s">
        <v>120</v>
      </c>
      <c r="C290" s="490"/>
      <c r="D290" s="62" t="s">
        <v>29</v>
      </c>
      <c r="E290" s="63">
        <f>SUM(E291:E293)</f>
        <v>0</v>
      </c>
      <c r="F290" s="63">
        <f>SUM(F291:F293)</f>
        <v>0</v>
      </c>
      <c r="G290" s="63">
        <f>SUM(G291:G293)</f>
        <v>0</v>
      </c>
      <c r="H290" s="63">
        <f>SUM(H291:H293)</f>
        <v>0</v>
      </c>
      <c r="I290" s="63">
        <f>SUM(I291:I293)</f>
        <v>0</v>
      </c>
      <c r="J290" s="491"/>
      <c r="K290" s="74">
        <f>SUM(K291:K293)</f>
        <v>0</v>
      </c>
      <c r="L290" s="74">
        <f>SUM(L291:L293)</f>
        <v>21.442428339999999</v>
      </c>
      <c r="M290" s="65">
        <f>SUM(M291:M293)</f>
        <v>0</v>
      </c>
      <c r="N290" s="66">
        <f t="shared" ref="N290:N293" si="34">E290+H290+I290+K290+L290+M290</f>
        <v>21.442428339999999</v>
      </c>
    </row>
    <row r="291" spans="1:14" ht="18.75" customHeight="1" thickBot="1" x14ac:dyDescent="0.3">
      <c r="A291" s="498"/>
      <c r="B291" s="489"/>
      <c r="C291" s="490"/>
      <c r="D291" s="67" t="s">
        <v>18</v>
      </c>
      <c r="E291" s="68">
        <v>0</v>
      </c>
      <c r="F291" s="68">
        <v>0</v>
      </c>
      <c r="G291" s="68">
        <v>0</v>
      </c>
      <c r="H291" s="391">
        <v>0</v>
      </c>
      <c r="I291" s="391">
        <v>0</v>
      </c>
      <c r="J291" s="491"/>
      <c r="K291" s="75"/>
      <c r="L291" s="75">
        <v>0</v>
      </c>
      <c r="M291" s="71"/>
      <c r="N291" s="72">
        <f t="shared" si="34"/>
        <v>0</v>
      </c>
    </row>
    <row r="292" spans="1:14" ht="18.75" customHeight="1" thickBot="1" x14ac:dyDescent="0.3">
      <c r="A292" s="498"/>
      <c r="B292" s="489"/>
      <c r="C292" s="490"/>
      <c r="D292" s="67" t="s">
        <v>19</v>
      </c>
      <c r="E292" s="68">
        <v>0</v>
      </c>
      <c r="F292" s="68">
        <v>0</v>
      </c>
      <c r="G292" s="68">
        <v>0</v>
      </c>
      <c r="H292" s="391">
        <v>0</v>
      </c>
      <c r="I292" s="391">
        <v>0</v>
      </c>
      <c r="J292" s="491"/>
      <c r="K292" s="75"/>
      <c r="L292" s="75">
        <v>20.79915548</v>
      </c>
      <c r="M292" s="71"/>
      <c r="N292" s="72">
        <f t="shared" si="34"/>
        <v>20.79915548</v>
      </c>
    </row>
    <row r="293" spans="1:14" ht="18.75" customHeight="1" thickBot="1" x14ac:dyDescent="0.3">
      <c r="A293" s="498"/>
      <c r="B293" s="489"/>
      <c r="C293" s="490"/>
      <c r="D293" s="67" t="s">
        <v>20</v>
      </c>
      <c r="E293" s="68">
        <v>0</v>
      </c>
      <c r="F293" s="68">
        <v>0</v>
      </c>
      <c r="G293" s="68">
        <v>0</v>
      </c>
      <c r="H293" s="391">
        <v>0</v>
      </c>
      <c r="I293" s="391">
        <v>0</v>
      </c>
      <c r="J293" s="491"/>
      <c r="K293" s="75"/>
      <c r="L293" s="75">
        <v>0.64327285999999995</v>
      </c>
      <c r="M293" s="71"/>
      <c r="N293" s="72">
        <f t="shared" si="34"/>
        <v>0.64327285999999995</v>
      </c>
    </row>
    <row r="294" spans="1:14" s="402" customFormat="1" ht="21.75" customHeight="1" thickBot="1" x14ac:dyDescent="0.3">
      <c r="A294" s="499" t="s">
        <v>181</v>
      </c>
      <c r="B294" s="468" t="s">
        <v>179</v>
      </c>
      <c r="C294" s="469"/>
      <c r="D294" s="375" t="s">
        <v>29</v>
      </c>
      <c r="E294" s="424">
        <f>SUM(E295:E297)</f>
        <v>4.8099999999999996</v>
      </c>
      <c r="F294" s="424">
        <f>SUM(F295:F297)</f>
        <v>3.9406718000000001</v>
      </c>
      <c r="G294" s="424">
        <f>SUM(G295:G297)</f>
        <v>0</v>
      </c>
      <c r="H294" s="424">
        <f>SUM(H295:H297)</f>
        <v>0</v>
      </c>
      <c r="I294" s="424">
        <f>SUM(I295:I297)</f>
        <v>0</v>
      </c>
      <c r="J294" s="497" t="s">
        <v>189</v>
      </c>
      <c r="K294" s="438">
        <f>SUM(K295:K297)</f>
        <v>0</v>
      </c>
      <c r="L294" s="438">
        <f>SUM(L295:L297)</f>
        <v>0</v>
      </c>
      <c r="M294" s="424">
        <f>SUM(M295:M297)</f>
        <v>0</v>
      </c>
      <c r="N294" s="425">
        <f t="shared" ref="N294:N297" si="35">E294+H294+I294+K294+L294+M294</f>
        <v>4.8099999999999996</v>
      </c>
    </row>
    <row r="295" spans="1:14" s="402" customFormat="1" ht="18.75" customHeight="1" thickBot="1" x14ac:dyDescent="0.3">
      <c r="A295" s="499"/>
      <c r="B295" s="468"/>
      <c r="C295" s="469"/>
      <c r="D295" s="376" t="s">
        <v>18</v>
      </c>
      <c r="E295" s="428">
        <v>0</v>
      </c>
      <c r="F295" s="428">
        <v>0</v>
      </c>
      <c r="G295" s="428">
        <v>0</v>
      </c>
      <c r="H295" s="437">
        <v>0</v>
      </c>
      <c r="I295" s="437">
        <v>0</v>
      </c>
      <c r="J295" s="497"/>
      <c r="K295" s="439"/>
      <c r="L295" s="439">
        <v>0</v>
      </c>
      <c r="M295" s="436"/>
      <c r="N295" s="430">
        <f t="shared" si="35"/>
        <v>0</v>
      </c>
    </row>
    <row r="296" spans="1:14" s="402" customFormat="1" ht="18.75" customHeight="1" thickBot="1" x14ac:dyDescent="0.3">
      <c r="A296" s="499"/>
      <c r="B296" s="468"/>
      <c r="C296" s="469"/>
      <c r="D296" s="376" t="s">
        <v>19</v>
      </c>
      <c r="E296" s="428">
        <v>4.67</v>
      </c>
      <c r="F296" s="428">
        <v>3.8224516500000001</v>
      </c>
      <c r="G296" s="428">
        <v>0</v>
      </c>
      <c r="H296" s="437">
        <v>0</v>
      </c>
      <c r="I296" s="437">
        <v>0</v>
      </c>
      <c r="J296" s="497"/>
      <c r="K296" s="439"/>
      <c r="L296" s="439">
        <v>0</v>
      </c>
      <c r="M296" s="436"/>
      <c r="N296" s="430">
        <f t="shared" si="35"/>
        <v>4.67</v>
      </c>
    </row>
    <row r="297" spans="1:14" s="402" customFormat="1" ht="18.75" customHeight="1" x14ac:dyDescent="0.25">
      <c r="A297" s="499"/>
      <c r="B297" s="468"/>
      <c r="C297" s="469"/>
      <c r="D297" s="376" t="s">
        <v>20</v>
      </c>
      <c r="E297" s="428">
        <v>0.14000000000000001</v>
      </c>
      <c r="F297" s="428">
        <v>0.11822015</v>
      </c>
      <c r="G297" s="428">
        <v>0</v>
      </c>
      <c r="H297" s="437">
        <v>0</v>
      </c>
      <c r="I297" s="437">
        <v>0</v>
      </c>
      <c r="J297" s="497"/>
      <c r="K297" s="439"/>
      <c r="L297" s="439">
        <v>0</v>
      </c>
      <c r="M297" s="436"/>
      <c r="N297" s="430">
        <f t="shared" si="35"/>
        <v>0.14000000000000001</v>
      </c>
    </row>
    <row r="298" spans="1:14" x14ac:dyDescent="0.3">
      <c r="A298" s="162">
        <v>2</v>
      </c>
      <c r="B298" s="503" t="s">
        <v>117</v>
      </c>
      <c r="C298" s="503"/>
      <c r="D298" s="503"/>
      <c r="E298" s="503"/>
      <c r="F298" s="503"/>
      <c r="G298" s="503"/>
      <c r="H298" s="503"/>
      <c r="I298" s="503"/>
      <c r="J298" s="503"/>
      <c r="K298" s="503"/>
      <c r="L298" s="503"/>
      <c r="M298" s="503"/>
      <c r="N298" s="503"/>
    </row>
    <row r="299" spans="1:14" ht="22.5" customHeight="1" x14ac:dyDescent="0.25">
      <c r="A299" s="517" t="s">
        <v>118</v>
      </c>
      <c r="B299" s="479" t="s">
        <v>177</v>
      </c>
      <c r="C299" s="482"/>
      <c r="D299" s="411" t="s">
        <v>29</v>
      </c>
      <c r="E299" s="410">
        <f>E300+E301+E302</f>
        <v>17.402200000000001</v>
      </c>
      <c r="F299" s="424">
        <f>F300+F301+F302</f>
        <v>13.6501226</v>
      </c>
      <c r="G299" s="65">
        <f>SUM(G300:G302)</f>
        <v>0</v>
      </c>
      <c r="H299" s="65">
        <f>SUM(H300:H302)</f>
        <v>0</v>
      </c>
      <c r="I299" s="65">
        <f>SUM(I300:I302)</f>
        <v>0</v>
      </c>
      <c r="J299" s="497" t="s">
        <v>183</v>
      </c>
      <c r="K299" s="74">
        <f>SUM(K300:K302)</f>
        <v>0</v>
      </c>
      <c r="L299" s="74">
        <f>SUM(L300:L302)</f>
        <v>35.419947999999998</v>
      </c>
      <c r="M299" s="65">
        <f>SUM(M300:M302)</f>
        <v>16.22</v>
      </c>
      <c r="N299" s="66">
        <f t="shared" ref="N299:N306" si="36">E299+H299+I299+K299+L299+M299</f>
        <v>69.042147999999997</v>
      </c>
    </row>
    <row r="300" spans="1:14" ht="23.25" x14ac:dyDescent="0.25">
      <c r="A300" s="517"/>
      <c r="B300" s="480"/>
      <c r="C300" s="483"/>
      <c r="D300" s="412" t="s">
        <v>18</v>
      </c>
      <c r="E300" s="413">
        <v>0</v>
      </c>
      <c r="F300" s="84">
        <v>0</v>
      </c>
      <c r="G300" s="84">
        <v>0</v>
      </c>
      <c r="H300" s="82"/>
      <c r="I300" s="82"/>
      <c r="J300" s="497"/>
      <c r="K300" s="75"/>
      <c r="L300" s="69">
        <v>0</v>
      </c>
      <c r="M300" s="71">
        <v>0</v>
      </c>
      <c r="N300" s="72">
        <f t="shared" si="36"/>
        <v>0</v>
      </c>
    </row>
    <row r="301" spans="1:14" ht="23.25" x14ac:dyDescent="0.25">
      <c r="A301" s="517"/>
      <c r="B301" s="480"/>
      <c r="C301" s="483"/>
      <c r="D301" s="412" t="s">
        <v>19</v>
      </c>
      <c r="E301" s="413">
        <v>16.88</v>
      </c>
      <c r="F301" s="84">
        <v>13.240618921999999</v>
      </c>
      <c r="G301" s="84">
        <v>0</v>
      </c>
      <c r="H301" s="82">
        <v>0</v>
      </c>
      <c r="I301" s="82">
        <v>0</v>
      </c>
      <c r="J301" s="497"/>
      <c r="K301" s="75"/>
      <c r="L301" s="69">
        <v>34.357349999999997</v>
      </c>
      <c r="M301" s="71">
        <v>15.73</v>
      </c>
      <c r="N301" s="72">
        <f t="shared" si="36"/>
        <v>66.967349999999996</v>
      </c>
    </row>
    <row r="302" spans="1:14" ht="114.75" customHeight="1" x14ac:dyDescent="0.25">
      <c r="A302" s="517"/>
      <c r="B302" s="481"/>
      <c r="C302" s="484"/>
      <c r="D302" s="412" t="s">
        <v>20</v>
      </c>
      <c r="E302" s="413">
        <v>0.5222</v>
      </c>
      <c r="F302" s="84">
        <v>0.40950367799999998</v>
      </c>
      <c r="G302" s="84">
        <v>0</v>
      </c>
      <c r="H302" s="369">
        <v>0</v>
      </c>
      <c r="I302" s="82">
        <v>0</v>
      </c>
      <c r="J302" s="497"/>
      <c r="K302" s="75"/>
      <c r="L302" s="69">
        <v>1.0625979999999999</v>
      </c>
      <c r="M302" s="71">
        <v>0.49</v>
      </c>
      <c r="N302" s="72">
        <f t="shared" si="36"/>
        <v>2.0747979999999999</v>
      </c>
    </row>
    <row r="303" spans="1:14" ht="22.5" customHeight="1" x14ac:dyDescent="0.25">
      <c r="A303" s="521" t="s">
        <v>70</v>
      </c>
      <c r="B303" s="518" t="s">
        <v>119</v>
      </c>
      <c r="C303" s="519"/>
      <c r="D303" s="80" t="s">
        <v>29</v>
      </c>
      <c r="E303" s="65">
        <f>SUM(E304:E306)</f>
        <v>10.959999999999999</v>
      </c>
      <c r="F303" s="65">
        <f>SUM(F304:F306)</f>
        <v>10.959999999999999</v>
      </c>
      <c r="G303" s="65">
        <f>SUM(G304:G306)</f>
        <v>0</v>
      </c>
      <c r="H303" s="65">
        <f>SUM(H304:H306)</f>
        <v>10.86871193</v>
      </c>
      <c r="I303" s="65">
        <f>SUM(I304:I306)</f>
        <v>10.86871193</v>
      </c>
      <c r="J303" s="520" t="s">
        <v>188</v>
      </c>
      <c r="K303" s="74">
        <f>SUM(K304:K306)</f>
        <v>33.4</v>
      </c>
      <c r="L303" s="74">
        <f>SUM(L304:L306)</f>
        <v>30.689999999999998</v>
      </c>
      <c r="M303" s="65">
        <f>SUM(M304:M306)</f>
        <v>10.96</v>
      </c>
      <c r="N303" s="66">
        <f t="shared" si="36"/>
        <v>107.74742386</v>
      </c>
    </row>
    <row r="304" spans="1:14" ht="23.25" x14ac:dyDescent="0.25">
      <c r="A304" s="521"/>
      <c r="B304" s="518"/>
      <c r="C304" s="519"/>
      <c r="D304" s="83" t="s">
        <v>18</v>
      </c>
      <c r="E304" s="84">
        <v>0</v>
      </c>
      <c r="F304" s="84">
        <v>0</v>
      </c>
      <c r="G304" s="84">
        <v>0</v>
      </c>
      <c r="H304" s="82">
        <v>0</v>
      </c>
      <c r="I304" s="82">
        <v>0</v>
      </c>
      <c r="J304" s="520"/>
      <c r="K304" s="75"/>
      <c r="L304" s="75">
        <v>0</v>
      </c>
      <c r="M304" s="71"/>
      <c r="N304" s="72">
        <f t="shared" si="36"/>
        <v>0</v>
      </c>
    </row>
    <row r="305" spans="1:18" ht="23.25" x14ac:dyDescent="0.25">
      <c r="A305" s="521"/>
      <c r="B305" s="518"/>
      <c r="C305" s="519"/>
      <c r="D305" s="83" t="s">
        <v>19</v>
      </c>
      <c r="E305" s="84">
        <v>10.87</v>
      </c>
      <c r="F305" s="84">
        <v>10.87</v>
      </c>
      <c r="G305" s="84">
        <v>0</v>
      </c>
      <c r="H305" s="82">
        <v>10.86871193</v>
      </c>
      <c r="I305" s="82">
        <v>10.86871193</v>
      </c>
      <c r="J305" s="520"/>
      <c r="K305" s="75">
        <v>32.4</v>
      </c>
      <c r="L305" s="75">
        <v>30.45</v>
      </c>
      <c r="M305" s="71">
        <v>10.14</v>
      </c>
      <c r="N305" s="72">
        <f t="shared" si="36"/>
        <v>105.59742385999999</v>
      </c>
    </row>
    <row r="306" spans="1:18" ht="195.75" customHeight="1" x14ac:dyDescent="0.25">
      <c r="A306" s="521"/>
      <c r="B306" s="518"/>
      <c r="C306" s="519"/>
      <c r="D306" s="83" t="s">
        <v>20</v>
      </c>
      <c r="E306" s="84">
        <v>0.09</v>
      </c>
      <c r="F306" s="84">
        <v>0.09</v>
      </c>
      <c r="G306" s="84">
        <v>0</v>
      </c>
      <c r="H306" s="82">
        <v>0</v>
      </c>
      <c r="I306" s="82">
        <v>0</v>
      </c>
      <c r="J306" s="520"/>
      <c r="K306" s="75">
        <v>1</v>
      </c>
      <c r="L306" s="75">
        <v>0.24</v>
      </c>
      <c r="M306" s="71">
        <v>0.82</v>
      </c>
      <c r="N306" s="72">
        <f t="shared" si="36"/>
        <v>2.15</v>
      </c>
    </row>
    <row r="307" spans="1:18" ht="22.5" customHeight="1" x14ac:dyDescent="0.25">
      <c r="A307" s="492" t="s">
        <v>144</v>
      </c>
      <c r="B307" s="479" t="s">
        <v>176</v>
      </c>
      <c r="C307" s="482"/>
      <c r="D307" s="375" t="s">
        <v>29</v>
      </c>
      <c r="E307" s="403">
        <f>E308+E309+E310</f>
        <v>9.09</v>
      </c>
      <c r="F307" s="424">
        <f t="shared" ref="F307:I307" si="37">F308+F309+F310</f>
        <v>4.9495000000000005</v>
      </c>
      <c r="G307" s="424">
        <f t="shared" si="37"/>
        <v>0</v>
      </c>
      <c r="H307" s="424">
        <f t="shared" si="37"/>
        <v>9</v>
      </c>
      <c r="I307" s="424">
        <f t="shared" si="37"/>
        <v>9</v>
      </c>
      <c r="J307" s="485" t="s">
        <v>207</v>
      </c>
      <c r="K307" s="407">
        <v>0</v>
      </c>
      <c r="L307" s="407">
        <v>0</v>
      </c>
      <c r="M307" s="407">
        <v>3.0303030299999998</v>
      </c>
      <c r="N307" s="404">
        <v>6.0606060599999996</v>
      </c>
      <c r="O307" s="402"/>
      <c r="P307" s="402"/>
      <c r="Q307" s="402"/>
      <c r="R307" s="402"/>
    </row>
    <row r="308" spans="1:18" ht="23.25" x14ac:dyDescent="0.25">
      <c r="A308" s="493"/>
      <c r="B308" s="480"/>
      <c r="C308" s="483"/>
      <c r="D308" s="376" t="s">
        <v>18</v>
      </c>
      <c r="E308" s="405">
        <v>0</v>
      </c>
      <c r="F308" s="428">
        <v>0</v>
      </c>
      <c r="G308" s="428">
        <v>0</v>
      </c>
      <c r="H308" s="428">
        <v>0</v>
      </c>
      <c r="I308" s="428">
        <v>0</v>
      </c>
      <c r="J308" s="495"/>
      <c r="K308" s="408">
        <v>0</v>
      </c>
      <c r="L308" s="408">
        <v>0</v>
      </c>
      <c r="M308" s="408">
        <v>0</v>
      </c>
      <c r="N308" s="406">
        <v>0</v>
      </c>
      <c r="O308" s="402"/>
      <c r="P308" s="402"/>
      <c r="Q308" s="402"/>
      <c r="R308" s="402"/>
    </row>
    <row r="309" spans="1:18" ht="23.25" x14ac:dyDescent="0.25">
      <c r="A309" s="493"/>
      <c r="B309" s="480"/>
      <c r="C309" s="483"/>
      <c r="D309" s="376" t="s">
        <v>19</v>
      </c>
      <c r="E309" s="405">
        <v>9</v>
      </c>
      <c r="F309" s="428">
        <v>4.9000000000000004</v>
      </c>
      <c r="G309" s="428">
        <v>0</v>
      </c>
      <c r="H309" s="428">
        <v>9</v>
      </c>
      <c r="I309" s="428">
        <v>9</v>
      </c>
      <c r="J309" s="495"/>
      <c r="K309" s="408">
        <v>0</v>
      </c>
      <c r="L309" s="408">
        <v>0</v>
      </c>
      <c r="M309" s="408">
        <v>3</v>
      </c>
      <c r="N309" s="406">
        <v>6</v>
      </c>
      <c r="O309" s="402"/>
      <c r="P309" s="402"/>
      <c r="Q309" s="402"/>
      <c r="R309" s="402"/>
    </row>
    <row r="310" spans="1:18" ht="45.75" customHeight="1" x14ac:dyDescent="0.25">
      <c r="A310" s="494"/>
      <c r="B310" s="481"/>
      <c r="C310" s="484"/>
      <c r="D310" s="376" t="s">
        <v>20</v>
      </c>
      <c r="E310" s="405">
        <v>0.09</v>
      </c>
      <c r="F310" s="405">
        <v>4.9500000000000002E-2</v>
      </c>
      <c r="G310" s="405">
        <v>0</v>
      </c>
      <c r="H310" s="405">
        <v>0</v>
      </c>
      <c r="I310" s="405">
        <v>0</v>
      </c>
      <c r="J310" s="496"/>
      <c r="K310" s="408">
        <v>0</v>
      </c>
      <c r="L310" s="408">
        <v>0</v>
      </c>
      <c r="M310" s="408">
        <v>3.0303030000000002E-2</v>
      </c>
      <c r="N310" s="406">
        <v>6.0606060000000003E-2</v>
      </c>
      <c r="O310" s="402"/>
      <c r="P310" s="402"/>
      <c r="Q310" s="402"/>
      <c r="R310" s="402"/>
    </row>
    <row r="311" spans="1:18" x14ac:dyDescent="0.3">
      <c r="A311" s="163"/>
      <c r="B311" s="156"/>
      <c r="C311" s="157"/>
      <c r="D311" s="158"/>
      <c r="E311" s="159"/>
      <c r="F311" s="159"/>
      <c r="G311" s="159"/>
      <c r="H311" s="159"/>
      <c r="I311" s="159"/>
      <c r="J311" s="159"/>
      <c r="K311" s="160"/>
      <c r="L311" s="160"/>
      <c r="M311" s="159"/>
      <c r="N311" s="161"/>
    </row>
    <row r="312" spans="1:18" x14ac:dyDescent="0.3">
      <c r="A312" s="162">
        <v>3</v>
      </c>
      <c r="B312" s="503" t="s">
        <v>121</v>
      </c>
      <c r="C312" s="503"/>
      <c r="D312" s="503"/>
      <c r="E312" s="503"/>
      <c r="F312" s="503"/>
      <c r="G312" s="503"/>
      <c r="H312" s="503"/>
      <c r="I312" s="503"/>
      <c r="J312" s="503"/>
      <c r="K312" s="503"/>
      <c r="L312" s="503"/>
      <c r="M312" s="503"/>
      <c r="N312" s="503"/>
    </row>
    <row r="313" spans="1:18" ht="22.5" customHeight="1" x14ac:dyDescent="0.25">
      <c r="A313" s="517" t="s">
        <v>122</v>
      </c>
      <c r="B313" s="518" t="s">
        <v>182</v>
      </c>
      <c r="C313" s="519"/>
      <c r="D313" s="80" t="s">
        <v>29</v>
      </c>
      <c r="E313" s="65">
        <f>SUM(E314:E316)</f>
        <v>0</v>
      </c>
      <c r="F313" s="65">
        <f>SUM(F314:F316)</f>
        <v>0</v>
      </c>
      <c r="G313" s="65">
        <f>SUM(G314:G316)</f>
        <v>0</v>
      </c>
      <c r="H313" s="65">
        <f>SUM(H314:H316)</f>
        <v>0</v>
      </c>
      <c r="I313" s="65">
        <f>SUM(I314:I316)</f>
        <v>0</v>
      </c>
      <c r="J313" s="520"/>
      <c r="K313" s="74">
        <f>SUM(K314:K316)</f>
        <v>0</v>
      </c>
      <c r="L313" s="74">
        <f>SUM(L314:L316)</f>
        <v>0</v>
      </c>
      <c r="M313" s="65">
        <f>SUM(M314:M316)</f>
        <v>0</v>
      </c>
      <c r="N313" s="66">
        <f>E313+H313+I313+K313+L313+M313</f>
        <v>0</v>
      </c>
    </row>
    <row r="314" spans="1:18" ht="23.25" x14ac:dyDescent="0.25">
      <c r="A314" s="517"/>
      <c r="B314" s="518"/>
      <c r="C314" s="519"/>
      <c r="D314" s="83" t="s">
        <v>18</v>
      </c>
      <c r="E314" s="84"/>
      <c r="F314" s="84"/>
      <c r="G314" s="84"/>
      <c r="H314" s="82"/>
      <c r="I314" s="82"/>
      <c r="J314" s="520"/>
      <c r="K314" s="75"/>
      <c r="L314" s="75"/>
      <c r="M314" s="71"/>
      <c r="N314" s="72">
        <f>E314+H314+I314+K314+L314+M314</f>
        <v>0</v>
      </c>
    </row>
    <row r="315" spans="1:18" ht="23.25" x14ac:dyDescent="0.25">
      <c r="A315" s="517"/>
      <c r="B315" s="518"/>
      <c r="C315" s="519"/>
      <c r="D315" s="83" t="s">
        <v>19</v>
      </c>
      <c r="E315" s="84"/>
      <c r="F315" s="84"/>
      <c r="G315" s="84"/>
      <c r="H315" s="82"/>
      <c r="I315" s="82"/>
      <c r="J315" s="520"/>
      <c r="K315" s="75"/>
      <c r="L315" s="75"/>
      <c r="M315" s="71"/>
      <c r="N315" s="72">
        <f>E315+H315+I315+K315+L315+M315</f>
        <v>0</v>
      </c>
    </row>
    <row r="316" spans="1:18" ht="23.25" x14ac:dyDescent="0.25">
      <c r="A316" s="517"/>
      <c r="B316" s="518"/>
      <c r="C316" s="519"/>
      <c r="D316" s="83" t="s">
        <v>20</v>
      </c>
      <c r="E316" s="84"/>
      <c r="F316" s="84"/>
      <c r="G316" s="84"/>
      <c r="H316" s="82">
        <v>0</v>
      </c>
      <c r="I316" s="82"/>
      <c r="J316" s="520"/>
      <c r="K316" s="75"/>
      <c r="L316" s="75"/>
      <c r="M316" s="71"/>
      <c r="N316" s="72">
        <f>E316+H316+I316+K316+L316+M316</f>
        <v>0</v>
      </c>
    </row>
    <row r="317" spans="1:18" ht="28.35" customHeight="1" x14ac:dyDescent="0.3">
      <c r="A317" s="155" t="s">
        <v>123</v>
      </c>
      <c r="B317" s="156"/>
      <c r="C317" s="157"/>
      <c r="D317" s="158"/>
      <c r="E317" s="159"/>
      <c r="F317" s="159"/>
      <c r="G317" s="159"/>
      <c r="H317" s="159"/>
      <c r="I317" s="159"/>
      <c r="J317" s="159"/>
      <c r="K317" s="160"/>
      <c r="L317" s="160"/>
      <c r="M317" s="159"/>
      <c r="N317" s="161"/>
    </row>
    <row r="318" spans="1:18" s="18" customFormat="1" x14ac:dyDescent="0.3">
      <c r="A318" s="162">
        <v>4</v>
      </c>
      <c r="B318" s="503" t="s">
        <v>124</v>
      </c>
      <c r="C318" s="503"/>
      <c r="D318" s="503"/>
      <c r="E318" s="503"/>
      <c r="F318" s="503"/>
      <c r="G318" s="503"/>
      <c r="H318" s="503"/>
      <c r="I318" s="503"/>
      <c r="J318" s="503"/>
      <c r="K318" s="503"/>
      <c r="L318" s="503"/>
      <c r="M318" s="503"/>
      <c r="N318" s="503"/>
    </row>
    <row r="319" spans="1:18" ht="22.5" customHeight="1" x14ac:dyDescent="0.25">
      <c r="A319" s="515" t="s">
        <v>128</v>
      </c>
      <c r="B319" s="489" t="s">
        <v>129</v>
      </c>
      <c r="C319" s="490"/>
      <c r="D319" s="62" t="s">
        <v>29</v>
      </c>
      <c r="E319" s="63">
        <f>SUM(E320:E322)</f>
        <v>0</v>
      </c>
      <c r="F319" s="63">
        <f>SUM(F320:F322)</f>
        <v>0</v>
      </c>
      <c r="G319" s="63">
        <f>SUM(G320:G322)</f>
        <v>0</v>
      </c>
      <c r="H319" s="63">
        <f>SUM(H320:H322)</f>
        <v>0</v>
      </c>
      <c r="I319" s="63">
        <f>SUM(I320:I322)</f>
        <v>0</v>
      </c>
      <c r="J319" s="491"/>
      <c r="K319" s="395">
        <f>SUM(K320:K322)</f>
        <v>0</v>
      </c>
      <c r="L319" s="395">
        <f>SUM(L320:L322)</f>
        <v>37.798980999999998</v>
      </c>
      <c r="M319" s="371">
        <f>SUM(M320:M322)</f>
        <v>0</v>
      </c>
      <c r="N319" s="396">
        <f t="shared" ref="N319:N322" si="38">E319+H319+I319+K319+L319+M319</f>
        <v>37.798980999999998</v>
      </c>
    </row>
    <row r="320" spans="1:18" ht="23.25" x14ac:dyDescent="0.3">
      <c r="A320" s="515"/>
      <c r="B320" s="489"/>
      <c r="C320" s="490"/>
      <c r="D320" s="67" t="s">
        <v>18</v>
      </c>
      <c r="E320" s="68"/>
      <c r="F320" s="68"/>
      <c r="G320" s="68"/>
      <c r="H320" s="61"/>
      <c r="I320" s="61"/>
      <c r="J320" s="491"/>
      <c r="K320" s="397"/>
      <c r="L320" s="433">
        <v>0</v>
      </c>
      <c r="M320" s="399"/>
      <c r="N320" s="400">
        <f t="shared" si="38"/>
        <v>0</v>
      </c>
    </row>
    <row r="321" spans="1:18" ht="23.25" x14ac:dyDescent="0.3">
      <c r="A321" s="515"/>
      <c r="B321" s="489"/>
      <c r="C321" s="490"/>
      <c r="D321" s="67" t="s">
        <v>19</v>
      </c>
      <c r="E321" s="68"/>
      <c r="F321" s="68"/>
      <c r="G321" s="68"/>
      <c r="H321" s="61"/>
      <c r="I321" s="61"/>
      <c r="J321" s="491"/>
      <c r="K321" s="397"/>
      <c r="L321" s="434">
        <v>36.664999999999999</v>
      </c>
      <c r="M321" s="399"/>
      <c r="N321" s="400">
        <f t="shared" si="38"/>
        <v>36.664999999999999</v>
      </c>
    </row>
    <row r="322" spans="1:18" ht="23.25" x14ac:dyDescent="0.25">
      <c r="A322" s="515"/>
      <c r="B322" s="489"/>
      <c r="C322" s="490"/>
      <c r="D322" s="67" t="s">
        <v>20</v>
      </c>
      <c r="E322" s="68"/>
      <c r="F322" s="68"/>
      <c r="G322" s="68"/>
      <c r="H322" s="61"/>
      <c r="I322" s="61"/>
      <c r="J322" s="491"/>
      <c r="K322" s="397"/>
      <c r="L322" s="435">
        <v>1.1339809999999999</v>
      </c>
      <c r="M322" s="399"/>
      <c r="N322" s="400">
        <f t="shared" si="38"/>
        <v>1.1339809999999999</v>
      </c>
    </row>
    <row r="323" spans="1:18" ht="22.5" customHeight="1" x14ac:dyDescent="0.25">
      <c r="A323" s="476" t="s">
        <v>125</v>
      </c>
      <c r="B323" s="479" t="s">
        <v>126</v>
      </c>
      <c r="C323" s="482"/>
      <c r="D323" s="426" t="s">
        <v>29</v>
      </c>
      <c r="E323" s="424">
        <f>E325+E326</f>
        <v>51.546391749999998</v>
      </c>
      <c r="F323" s="440">
        <f t="shared" ref="F323:I323" si="39">F325+F326</f>
        <v>45.022598529999996</v>
      </c>
      <c r="G323" s="440">
        <f t="shared" si="39"/>
        <v>0</v>
      </c>
      <c r="H323" s="440">
        <f t="shared" si="39"/>
        <v>7.1449757800000002</v>
      </c>
      <c r="I323" s="440">
        <f t="shared" si="39"/>
        <v>5.984915</v>
      </c>
      <c r="J323" s="485" t="s">
        <v>196</v>
      </c>
      <c r="K323" s="431">
        <v>30.927835049999999</v>
      </c>
      <c r="L323" s="431">
        <v>97.999584439999992</v>
      </c>
      <c r="M323" s="431">
        <v>51.546391749999998</v>
      </c>
      <c r="N323" s="425">
        <v>245.15009376999998</v>
      </c>
      <c r="O323" s="409"/>
      <c r="P323" s="409"/>
      <c r="Q323" s="409"/>
      <c r="R323" s="409"/>
    </row>
    <row r="324" spans="1:18" ht="23.25" x14ac:dyDescent="0.25">
      <c r="A324" s="477"/>
      <c r="B324" s="480"/>
      <c r="C324" s="483"/>
      <c r="D324" s="427" t="s">
        <v>18</v>
      </c>
      <c r="E324" s="428"/>
      <c r="F324" s="428"/>
      <c r="G324" s="428"/>
      <c r="H324" s="429"/>
      <c r="I324" s="429"/>
      <c r="J324" s="486"/>
      <c r="K324" s="432"/>
      <c r="L324" s="432"/>
      <c r="M324" s="432"/>
      <c r="N324" s="430">
        <v>0</v>
      </c>
      <c r="O324" s="409"/>
      <c r="P324" s="409"/>
      <c r="Q324" s="409"/>
      <c r="R324" s="409"/>
    </row>
    <row r="325" spans="1:18" ht="23.25" x14ac:dyDescent="0.25">
      <c r="A325" s="477"/>
      <c r="B325" s="480"/>
      <c r="C325" s="483"/>
      <c r="D325" s="427" t="s">
        <v>19</v>
      </c>
      <c r="E325" s="428">
        <v>50</v>
      </c>
      <c r="F325" s="428">
        <v>43.671920569999997</v>
      </c>
      <c r="G325" s="428">
        <v>0</v>
      </c>
      <c r="H325" s="429">
        <v>0</v>
      </c>
      <c r="I325" s="429">
        <v>0</v>
      </c>
      <c r="J325" s="486"/>
      <c r="K325" s="432">
        <v>30</v>
      </c>
      <c r="L325" s="432">
        <v>95.059596909999996</v>
      </c>
      <c r="M325" s="432">
        <v>50</v>
      </c>
      <c r="N325" s="430">
        <v>225.05959690999998</v>
      </c>
      <c r="O325" s="409"/>
      <c r="P325" s="409"/>
      <c r="Q325" s="409"/>
      <c r="R325" s="409"/>
    </row>
    <row r="326" spans="1:18" ht="78.75" customHeight="1" x14ac:dyDescent="0.25">
      <c r="A326" s="478"/>
      <c r="B326" s="481"/>
      <c r="C326" s="484"/>
      <c r="D326" s="427" t="s">
        <v>20</v>
      </c>
      <c r="E326" s="428">
        <v>1.54639175</v>
      </c>
      <c r="F326" s="428">
        <v>1.3506779600000001</v>
      </c>
      <c r="G326" s="428">
        <v>0</v>
      </c>
      <c r="H326" s="429">
        <v>7.1449757800000002</v>
      </c>
      <c r="I326" s="429">
        <v>5.984915</v>
      </c>
      <c r="J326" s="487"/>
      <c r="K326" s="432">
        <v>0.92783504999999999</v>
      </c>
      <c r="L326" s="432">
        <v>2.9399875299999998</v>
      </c>
      <c r="M326" s="432">
        <v>1.54639175</v>
      </c>
      <c r="N326" s="430">
        <v>20.090496860000005</v>
      </c>
      <c r="O326" s="409"/>
      <c r="P326" s="409"/>
      <c r="Q326" s="409"/>
      <c r="R326" s="409"/>
    </row>
    <row r="327" spans="1:18" ht="22.5" customHeight="1" x14ac:dyDescent="0.25">
      <c r="A327" s="476" t="s">
        <v>127</v>
      </c>
      <c r="B327" s="479" t="s">
        <v>178</v>
      </c>
      <c r="C327" s="482"/>
      <c r="D327" s="426" t="s">
        <v>29</v>
      </c>
      <c r="E327" s="424">
        <f>E329+E330</f>
        <v>15.46391753</v>
      </c>
      <c r="F327" s="440">
        <f t="shared" ref="F327:I327" si="40">F329+F330</f>
        <v>13.356240349999998</v>
      </c>
      <c r="G327" s="440">
        <f t="shared" si="40"/>
        <v>0</v>
      </c>
      <c r="H327" s="440">
        <f t="shared" si="40"/>
        <v>0.6</v>
      </c>
      <c r="I327" s="440">
        <f t="shared" si="40"/>
        <v>0.6</v>
      </c>
      <c r="J327" s="485" t="s">
        <v>197</v>
      </c>
      <c r="K327" s="431">
        <v>9.8000000000000007</v>
      </c>
      <c r="L327" s="431">
        <v>7.9797970100000004</v>
      </c>
      <c r="M327" s="431">
        <v>0</v>
      </c>
      <c r="N327" s="425">
        <v>34.443714540000002</v>
      </c>
      <c r="O327" s="409"/>
      <c r="P327" s="409"/>
      <c r="Q327" s="409"/>
      <c r="R327" s="409"/>
    </row>
    <row r="328" spans="1:18" ht="23.25" x14ac:dyDescent="0.25">
      <c r="A328" s="477"/>
      <c r="B328" s="480"/>
      <c r="C328" s="483"/>
      <c r="D328" s="427" t="s">
        <v>18</v>
      </c>
      <c r="E328" s="428"/>
      <c r="F328" s="428"/>
      <c r="G328" s="428"/>
      <c r="H328" s="429"/>
      <c r="I328" s="429"/>
      <c r="J328" s="486"/>
      <c r="K328" s="432"/>
      <c r="L328" s="432"/>
      <c r="M328" s="432"/>
      <c r="N328" s="430">
        <v>0</v>
      </c>
      <c r="O328" s="409"/>
      <c r="P328" s="409"/>
      <c r="Q328" s="409"/>
      <c r="R328" s="409"/>
    </row>
    <row r="329" spans="1:18" ht="23.25" x14ac:dyDescent="0.25">
      <c r="A329" s="477"/>
      <c r="B329" s="480"/>
      <c r="C329" s="483"/>
      <c r="D329" s="427" t="s">
        <v>19</v>
      </c>
      <c r="E329" s="428">
        <v>15</v>
      </c>
      <c r="F329" s="428">
        <v>12.955553139999999</v>
      </c>
      <c r="G329" s="428">
        <v>0</v>
      </c>
      <c r="H329" s="429">
        <v>0</v>
      </c>
      <c r="I329" s="429">
        <v>0</v>
      </c>
      <c r="J329" s="486"/>
      <c r="K329" s="432">
        <v>7</v>
      </c>
      <c r="L329" s="432">
        <v>7.4404031000000002</v>
      </c>
      <c r="M329" s="432">
        <v>0</v>
      </c>
      <c r="N329" s="430">
        <v>29.440403100000001</v>
      </c>
      <c r="O329" s="409"/>
      <c r="P329" s="409"/>
      <c r="Q329" s="409"/>
      <c r="R329" s="409"/>
    </row>
    <row r="330" spans="1:18" ht="23.25" x14ac:dyDescent="0.25">
      <c r="A330" s="478"/>
      <c r="B330" s="481"/>
      <c r="C330" s="484"/>
      <c r="D330" s="427" t="s">
        <v>20</v>
      </c>
      <c r="E330" s="428">
        <v>0.46391753000000002</v>
      </c>
      <c r="F330" s="428">
        <v>0.40068721000000002</v>
      </c>
      <c r="G330" s="428">
        <v>0</v>
      </c>
      <c r="H330" s="429">
        <v>0.6</v>
      </c>
      <c r="I330" s="429">
        <v>0.6</v>
      </c>
      <c r="J330" s="487"/>
      <c r="K330" s="432">
        <v>2.8</v>
      </c>
      <c r="L330" s="432">
        <v>0.53939391000000003</v>
      </c>
      <c r="M330" s="432">
        <v>0</v>
      </c>
      <c r="N330" s="430">
        <v>5.0033114400000001</v>
      </c>
      <c r="O330" s="409"/>
      <c r="P330" s="409"/>
      <c r="Q330" s="409"/>
      <c r="R330" s="409"/>
    </row>
    <row r="331" spans="1:18" ht="24.75" customHeight="1" x14ac:dyDescent="0.3">
      <c r="A331" s="163" t="s">
        <v>116</v>
      </c>
      <c r="B331" s="156"/>
      <c r="C331" s="157"/>
      <c r="D331" s="158"/>
      <c r="E331" s="159"/>
      <c r="F331" s="159"/>
      <c r="G331" s="159"/>
      <c r="H331" s="159"/>
      <c r="I331" s="159"/>
      <c r="J331" s="159"/>
      <c r="K331" s="160"/>
      <c r="L331" s="160"/>
      <c r="M331" s="159"/>
      <c r="N331" s="161"/>
    </row>
    <row r="332" spans="1:18" x14ac:dyDescent="0.3">
      <c r="A332" s="162">
        <v>5</v>
      </c>
      <c r="B332" s="503" t="s">
        <v>130</v>
      </c>
      <c r="C332" s="503"/>
      <c r="D332" s="503"/>
      <c r="E332" s="503"/>
      <c r="F332" s="503"/>
      <c r="G332" s="503"/>
      <c r="H332" s="503"/>
      <c r="I332" s="503"/>
      <c r="J332" s="503"/>
      <c r="K332" s="503"/>
      <c r="L332" s="503"/>
      <c r="M332" s="503"/>
      <c r="N332" s="503"/>
    </row>
    <row r="333" spans="1:18" ht="29.25" customHeight="1" x14ac:dyDescent="0.25">
      <c r="A333" s="515" t="s">
        <v>131</v>
      </c>
      <c r="B333" s="489" t="s">
        <v>132</v>
      </c>
      <c r="C333" s="490"/>
      <c r="D333" s="62" t="s">
        <v>29</v>
      </c>
      <c r="E333" s="63">
        <f>SUM(E334:E336)</f>
        <v>0</v>
      </c>
      <c r="F333" s="63">
        <f>SUM(F334:F336)</f>
        <v>0</v>
      </c>
      <c r="G333" s="63">
        <f>SUM(G334:G336)</f>
        <v>0</v>
      </c>
      <c r="H333" s="63">
        <f>SUM(H334:H336)</f>
        <v>0</v>
      </c>
      <c r="I333" s="63">
        <f>SUM(I334:I336)</f>
        <v>0</v>
      </c>
      <c r="J333" s="491"/>
      <c r="K333" s="74">
        <f>SUM(K334:K336)</f>
        <v>0</v>
      </c>
      <c r="L333" s="74">
        <f>SUM(L334:L336)</f>
        <v>0.57999999999999996</v>
      </c>
      <c r="M333" s="65">
        <f>SUM(M334:M336)</f>
        <v>0</v>
      </c>
      <c r="N333" s="66">
        <f t="shared" ref="N333:N343" si="41">E333+H333+I333+K333+L333+M333</f>
        <v>0.57999999999999996</v>
      </c>
    </row>
    <row r="334" spans="1:18" ht="30.75" customHeight="1" x14ac:dyDescent="0.25">
      <c r="A334" s="515"/>
      <c r="B334" s="489"/>
      <c r="C334" s="490"/>
      <c r="D334" s="67" t="s">
        <v>18</v>
      </c>
      <c r="E334" s="68">
        <v>0</v>
      </c>
      <c r="F334" s="68">
        <v>0</v>
      </c>
      <c r="G334" s="68">
        <v>0</v>
      </c>
      <c r="H334" s="61">
        <v>0</v>
      </c>
      <c r="I334" s="61">
        <v>0</v>
      </c>
      <c r="J334" s="491"/>
      <c r="K334" s="75">
        <v>0</v>
      </c>
      <c r="L334" s="75">
        <v>0</v>
      </c>
      <c r="M334" s="71">
        <v>0</v>
      </c>
      <c r="N334" s="72">
        <f t="shared" si="41"/>
        <v>0</v>
      </c>
    </row>
    <row r="335" spans="1:18" ht="24.75" customHeight="1" x14ac:dyDescent="0.25">
      <c r="A335" s="515"/>
      <c r="B335" s="489"/>
      <c r="C335" s="490"/>
      <c r="D335" s="67" t="s">
        <v>19</v>
      </c>
      <c r="E335" s="68">
        <v>0</v>
      </c>
      <c r="F335" s="68">
        <v>0</v>
      </c>
      <c r="G335" s="68">
        <v>0</v>
      </c>
      <c r="H335" s="61">
        <v>0</v>
      </c>
      <c r="I335" s="61">
        <v>0</v>
      </c>
      <c r="J335" s="491"/>
      <c r="K335" s="75">
        <v>0</v>
      </c>
      <c r="L335" s="75">
        <v>0</v>
      </c>
      <c r="M335" s="71">
        <v>0</v>
      </c>
      <c r="N335" s="72">
        <f t="shared" si="41"/>
        <v>0</v>
      </c>
    </row>
    <row r="336" spans="1:18" ht="27.75" customHeight="1" x14ac:dyDescent="0.25">
      <c r="A336" s="515"/>
      <c r="B336" s="489"/>
      <c r="C336" s="490"/>
      <c r="D336" s="67" t="s">
        <v>20</v>
      </c>
      <c r="E336" s="68">
        <v>0</v>
      </c>
      <c r="F336" s="68">
        <v>0</v>
      </c>
      <c r="G336" s="68">
        <v>0</v>
      </c>
      <c r="H336" s="61">
        <v>0</v>
      </c>
      <c r="I336" s="61">
        <v>0</v>
      </c>
      <c r="J336" s="491"/>
      <c r="K336" s="75">
        <v>0</v>
      </c>
      <c r="L336" s="75">
        <v>0.57999999999999996</v>
      </c>
      <c r="M336" s="71">
        <v>0</v>
      </c>
      <c r="N336" s="72">
        <f t="shared" si="41"/>
        <v>0.57999999999999996</v>
      </c>
    </row>
    <row r="337" spans="1:14" ht="27.75" customHeight="1" x14ac:dyDescent="0.25">
      <c r="A337" s="516" t="s">
        <v>133</v>
      </c>
      <c r="B337" s="489" t="s">
        <v>134</v>
      </c>
      <c r="C337" s="490"/>
      <c r="D337" s="62" t="s">
        <v>29</v>
      </c>
      <c r="E337" s="63">
        <f>SUM(E338:E340)</f>
        <v>0</v>
      </c>
      <c r="F337" s="63">
        <f>SUM(F338:F340)</f>
        <v>0</v>
      </c>
      <c r="G337" s="63">
        <f>SUM(G338:G340)</f>
        <v>0</v>
      </c>
      <c r="H337" s="63">
        <f>SUM(H338:H340)</f>
        <v>0</v>
      </c>
      <c r="I337" s="63">
        <f>SUM(I338:I340)</f>
        <v>0</v>
      </c>
      <c r="J337" s="507"/>
      <c r="K337" s="74">
        <f>SUM(K338:K340)</f>
        <v>0</v>
      </c>
      <c r="L337" s="74">
        <f>SUM(L338:L340)</f>
        <v>0.28999999999999998</v>
      </c>
      <c r="M337" s="65">
        <f>SUM(M338:M340)</f>
        <v>0</v>
      </c>
      <c r="N337" s="66">
        <f t="shared" si="41"/>
        <v>0.28999999999999998</v>
      </c>
    </row>
    <row r="338" spans="1:14" ht="21.75" customHeight="1" x14ac:dyDescent="0.25">
      <c r="A338" s="516"/>
      <c r="B338" s="489"/>
      <c r="C338" s="490"/>
      <c r="D338" s="67" t="s">
        <v>18</v>
      </c>
      <c r="E338" s="68">
        <v>0</v>
      </c>
      <c r="F338" s="68">
        <v>0</v>
      </c>
      <c r="G338" s="68">
        <v>0</v>
      </c>
      <c r="H338" s="61">
        <v>0</v>
      </c>
      <c r="I338" s="61">
        <v>0</v>
      </c>
      <c r="J338" s="507"/>
      <c r="K338" s="75">
        <v>0</v>
      </c>
      <c r="L338" s="75">
        <v>0</v>
      </c>
      <c r="M338" s="71">
        <v>0</v>
      </c>
      <c r="N338" s="72">
        <f t="shared" si="41"/>
        <v>0</v>
      </c>
    </row>
    <row r="339" spans="1:14" ht="32.25" customHeight="1" x14ac:dyDescent="0.25">
      <c r="A339" s="516"/>
      <c r="B339" s="489"/>
      <c r="C339" s="490"/>
      <c r="D339" s="67" t="s">
        <v>19</v>
      </c>
      <c r="E339" s="68">
        <v>0</v>
      </c>
      <c r="F339" s="68">
        <v>0</v>
      </c>
      <c r="G339" s="68">
        <v>0</v>
      </c>
      <c r="H339" s="61">
        <v>0</v>
      </c>
      <c r="I339" s="61">
        <v>0</v>
      </c>
      <c r="J339" s="507"/>
      <c r="K339" s="75">
        <v>0</v>
      </c>
      <c r="L339" s="75">
        <v>0</v>
      </c>
      <c r="M339" s="71">
        <v>0</v>
      </c>
      <c r="N339" s="72">
        <f t="shared" si="41"/>
        <v>0</v>
      </c>
    </row>
    <row r="340" spans="1:14" ht="26.25" customHeight="1" x14ac:dyDescent="0.25">
      <c r="A340" s="516"/>
      <c r="B340" s="489"/>
      <c r="C340" s="490"/>
      <c r="D340" s="67" t="s">
        <v>20</v>
      </c>
      <c r="E340" s="68">
        <v>0</v>
      </c>
      <c r="F340" s="68">
        <v>0</v>
      </c>
      <c r="G340" s="68">
        <v>0</v>
      </c>
      <c r="H340" s="61">
        <v>0</v>
      </c>
      <c r="I340" s="61">
        <v>0</v>
      </c>
      <c r="J340" s="507"/>
      <c r="K340" s="75">
        <v>0</v>
      </c>
      <c r="L340" s="75">
        <v>0.28999999999999998</v>
      </c>
      <c r="M340" s="71">
        <v>0</v>
      </c>
      <c r="N340" s="72">
        <f t="shared" si="41"/>
        <v>0.28999999999999998</v>
      </c>
    </row>
    <row r="341" spans="1:14" ht="29.25" customHeight="1" x14ac:dyDescent="0.25">
      <c r="A341" s="488" t="s">
        <v>135</v>
      </c>
      <c r="B341" s="501" t="s">
        <v>136</v>
      </c>
      <c r="C341" s="490"/>
      <c r="D341" s="167" t="s">
        <v>29</v>
      </c>
      <c r="E341" s="168">
        <f>SUM(E342:E344)</f>
        <v>0</v>
      </c>
      <c r="F341" s="168">
        <f>SUM(F342:F348)</f>
        <v>0</v>
      </c>
      <c r="G341" s="168">
        <f>SUM(G342:G348)</f>
        <v>0</v>
      </c>
      <c r="H341" s="168">
        <f>SUM(H342:H348)</f>
        <v>0</v>
      </c>
      <c r="I341" s="168">
        <f>SUM(I342:I348)</f>
        <v>0</v>
      </c>
      <c r="J341" s="507"/>
      <c r="K341" s="74">
        <v>0</v>
      </c>
      <c r="L341" s="169">
        <v>1E-3</v>
      </c>
      <c r="M341" s="65">
        <f>SUM(M342:M348)</f>
        <v>0.46600000000000003</v>
      </c>
      <c r="N341" s="170">
        <f t="shared" si="41"/>
        <v>0.46700000000000003</v>
      </c>
    </row>
    <row r="342" spans="1:14" ht="27.75" customHeight="1" x14ac:dyDescent="0.25">
      <c r="A342" s="488"/>
      <c r="B342" s="501"/>
      <c r="C342" s="490"/>
      <c r="D342" s="67" t="s">
        <v>18</v>
      </c>
      <c r="E342" s="68">
        <v>0</v>
      </c>
      <c r="F342" s="68">
        <v>0</v>
      </c>
      <c r="G342" s="68">
        <v>0</v>
      </c>
      <c r="H342" s="61">
        <v>0</v>
      </c>
      <c r="I342" s="61">
        <v>0</v>
      </c>
      <c r="J342" s="507"/>
      <c r="K342" s="75">
        <v>0</v>
      </c>
      <c r="L342" s="75">
        <v>0</v>
      </c>
      <c r="M342" s="71">
        <v>0</v>
      </c>
      <c r="N342" s="72">
        <f t="shared" si="41"/>
        <v>0</v>
      </c>
    </row>
    <row r="343" spans="1:14" ht="24.75" customHeight="1" x14ac:dyDescent="0.25">
      <c r="A343" s="488"/>
      <c r="B343" s="501"/>
      <c r="C343" s="490"/>
      <c r="D343" s="67" t="s">
        <v>19</v>
      </c>
      <c r="E343" s="68">
        <v>0</v>
      </c>
      <c r="F343" s="68">
        <v>0</v>
      </c>
      <c r="G343" s="68">
        <v>0</v>
      </c>
      <c r="H343" s="61">
        <v>0</v>
      </c>
      <c r="I343" s="61">
        <v>0</v>
      </c>
      <c r="J343" s="507"/>
      <c r="K343" s="75">
        <v>0</v>
      </c>
      <c r="L343" s="75">
        <v>0</v>
      </c>
      <c r="M343" s="71">
        <v>0</v>
      </c>
      <c r="N343" s="72">
        <f t="shared" si="41"/>
        <v>0</v>
      </c>
    </row>
    <row r="344" spans="1:14" ht="50.25" customHeight="1" x14ac:dyDescent="0.25">
      <c r="A344" s="488"/>
      <c r="B344" s="501"/>
      <c r="C344" s="490"/>
      <c r="D344" s="67" t="s">
        <v>20</v>
      </c>
      <c r="E344" s="68">
        <v>0</v>
      </c>
      <c r="F344" s="68">
        <v>0</v>
      </c>
      <c r="G344" s="68">
        <v>0</v>
      </c>
      <c r="H344" s="61">
        <v>0</v>
      </c>
      <c r="I344" s="61">
        <v>0</v>
      </c>
      <c r="J344" s="507"/>
      <c r="K344" s="75">
        <v>0</v>
      </c>
      <c r="L344" s="171">
        <v>1E-3</v>
      </c>
      <c r="M344" s="71">
        <v>0</v>
      </c>
      <c r="N344" s="172">
        <v>1E-3</v>
      </c>
    </row>
    <row r="345" spans="1:14" s="151" customFormat="1" ht="38.25" customHeight="1" x14ac:dyDescent="0.3">
      <c r="A345" s="508" t="s">
        <v>137</v>
      </c>
      <c r="B345" s="509" t="s">
        <v>138</v>
      </c>
      <c r="C345" s="510"/>
      <c r="D345" s="414" t="s">
        <v>29</v>
      </c>
      <c r="E345" s="415">
        <f>SUM(E346:E348)</f>
        <v>0</v>
      </c>
      <c r="F345" s="415">
        <f>SUM(F346:F348)</f>
        <v>0</v>
      </c>
      <c r="G345" s="415">
        <f>SUM(G346:G348)</f>
        <v>0</v>
      </c>
      <c r="H345" s="371">
        <f>SUM(H346:H348)</f>
        <v>0</v>
      </c>
      <c r="I345" s="371">
        <f>SUM(I346:I348)</f>
        <v>0</v>
      </c>
      <c r="J345" s="511"/>
      <c r="K345" s="416">
        <f>SUM(K346:K348)</f>
        <v>0.14400000000000002</v>
      </c>
      <c r="L345" s="416">
        <v>0.154</v>
      </c>
      <c r="M345" s="371">
        <f>SUM(M346:M348)</f>
        <v>0.23300000000000001</v>
      </c>
      <c r="N345" s="417">
        <f t="shared" ref="N345:N356" si="42">E345+H345+I345+K345+L345+M345</f>
        <v>0.53100000000000003</v>
      </c>
    </row>
    <row r="346" spans="1:14" ht="38.25" customHeight="1" x14ac:dyDescent="0.25">
      <c r="A346" s="508"/>
      <c r="B346" s="509"/>
      <c r="C346" s="510"/>
      <c r="D346" s="401" t="s">
        <v>18</v>
      </c>
      <c r="E346" s="373">
        <v>0</v>
      </c>
      <c r="F346" s="373"/>
      <c r="G346" s="373"/>
      <c r="H346" s="389"/>
      <c r="I346" s="389"/>
      <c r="J346" s="511"/>
      <c r="K346" s="418">
        <v>0</v>
      </c>
      <c r="L346" s="418">
        <v>0</v>
      </c>
      <c r="M346" s="390">
        <v>0</v>
      </c>
      <c r="N346" s="400">
        <f t="shared" si="42"/>
        <v>0</v>
      </c>
    </row>
    <row r="347" spans="1:14" ht="35.25" customHeight="1" x14ac:dyDescent="0.25">
      <c r="A347" s="508"/>
      <c r="B347" s="509"/>
      <c r="C347" s="510"/>
      <c r="D347" s="401" t="s">
        <v>19</v>
      </c>
      <c r="E347" s="419">
        <v>0</v>
      </c>
      <c r="F347" s="419"/>
      <c r="G347" s="420"/>
      <c r="H347" s="389"/>
      <c r="I347" s="389"/>
      <c r="J347" s="511"/>
      <c r="K347" s="418">
        <v>0.14000000000000001</v>
      </c>
      <c r="L347" s="418">
        <v>0.15</v>
      </c>
      <c r="M347" s="390">
        <v>0.22600000000000001</v>
      </c>
      <c r="N347" s="421">
        <f t="shared" si="42"/>
        <v>0.51600000000000001</v>
      </c>
    </row>
    <row r="348" spans="1:14" ht="51.75" customHeight="1" x14ac:dyDescent="0.25">
      <c r="A348" s="508"/>
      <c r="B348" s="509"/>
      <c r="C348" s="510"/>
      <c r="D348" s="401" t="s">
        <v>20</v>
      </c>
      <c r="E348" s="419">
        <v>0</v>
      </c>
      <c r="F348" s="419"/>
      <c r="G348" s="420"/>
      <c r="H348" s="389">
        <v>0</v>
      </c>
      <c r="I348" s="389"/>
      <c r="J348" s="511"/>
      <c r="K348" s="422">
        <v>4.0000000000000001E-3</v>
      </c>
      <c r="L348" s="422">
        <v>4.0000000000000001E-3</v>
      </c>
      <c r="M348" s="390">
        <v>7.0000000000000001E-3</v>
      </c>
      <c r="N348" s="421">
        <f t="shared" si="42"/>
        <v>1.4999999999999999E-2</v>
      </c>
    </row>
    <row r="349" spans="1:14" s="151" customFormat="1" ht="26.25" customHeight="1" x14ac:dyDescent="0.3">
      <c r="A349" s="512" t="s">
        <v>139</v>
      </c>
      <c r="B349" s="513" t="s">
        <v>140</v>
      </c>
      <c r="C349" s="510"/>
      <c r="D349" s="414" t="s">
        <v>29</v>
      </c>
      <c r="E349" s="415">
        <f>SUM(E350:E352)</f>
        <v>0</v>
      </c>
      <c r="F349" s="415">
        <f>SUM(F350:F352)</f>
        <v>0</v>
      </c>
      <c r="G349" s="415">
        <f>SUM(G350:G352)</f>
        <v>0</v>
      </c>
      <c r="H349" s="371">
        <f>SUM(H350:H352)</f>
        <v>0</v>
      </c>
      <c r="I349" s="371">
        <f>SUM(I350:I352)</f>
        <v>0</v>
      </c>
      <c r="J349" s="514"/>
      <c r="K349" s="416">
        <f>SUM(K350:K352)</f>
        <v>0.14400000000000002</v>
      </c>
      <c r="L349" s="416">
        <v>0.154</v>
      </c>
      <c r="M349" s="371">
        <f>SUM(M350:M352)</f>
        <v>0.92769999999999997</v>
      </c>
      <c r="N349" s="417">
        <f t="shared" si="42"/>
        <v>1.2257</v>
      </c>
    </row>
    <row r="350" spans="1:14" ht="32.25" customHeight="1" x14ac:dyDescent="0.25">
      <c r="A350" s="512"/>
      <c r="B350" s="513"/>
      <c r="C350" s="513"/>
      <c r="D350" s="401" t="s">
        <v>18</v>
      </c>
      <c r="E350" s="373">
        <v>0</v>
      </c>
      <c r="F350" s="373">
        <v>0</v>
      </c>
      <c r="G350" s="373">
        <v>0</v>
      </c>
      <c r="H350" s="389">
        <v>0</v>
      </c>
      <c r="I350" s="389">
        <v>0</v>
      </c>
      <c r="J350" s="514"/>
      <c r="K350" s="418">
        <v>0</v>
      </c>
      <c r="L350" s="418">
        <v>0</v>
      </c>
      <c r="M350" s="390">
        <v>0</v>
      </c>
      <c r="N350" s="400">
        <f t="shared" si="42"/>
        <v>0</v>
      </c>
    </row>
    <row r="351" spans="1:14" ht="26.25" customHeight="1" x14ac:dyDescent="0.25">
      <c r="A351" s="512"/>
      <c r="B351" s="513"/>
      <c r="C351" s="513"/>
      <c r="D351" s="401" t="s">
        <v>19</v>
      </c>
      <c r="E351" s="423">
        <v>0</v>
      </c>
      <c r="F351" s="423">
        <v>0</v>
      </c>
      <c r="G351" s="423">
        <v>0</v>
      </c>
      <c r="H351" s="389">
        <v>0</v>
      </c>
      <c r="I351" s="389">
        <v>0</v>
      </c>
      <c r="J351" s="514"/>
      <c r="K351" s="418">
        <v>0.14000000000000001</v>
      </c>
      <c r="L351" s="418">
        <v>0.15</v>
      </c>
      <c r="M351" s="390">
        <v>0.9</v>
      </c>
      <c r="N351" s="421">
        <f t="shared" si="42"/>
        <v>1.19</v>
      </c>
    </row>
    <row r="352" spans="1:14" ht="99.75" customHeight="1" x14ac:dyDescent="0.25">
      <c r="A352" s="512"/>
      <c r="B352" s="513"/>
      <c r="C352" s="513"/>
      <c r="D352" s="401" t="s">
        <v>20</v>
      </c>
      <c r="E352" s="423">
        <v>0</v>
      </c>
      <c r="F352" s="423">
        <v>0</v>
      </c>
      <c r="G352" s="423">
        <v>0</v>
      </c>
      <c r="H352" s="389">
        <v>0</v>
      </c>
      <c r="I352" s="389">
        <v>0</v>
      </c>
      <c r="J352" s="514"/>
      <c r="K352" s="422">
        <v>4.0000000000000001E-3</v>
      </c>
      <c r="L352" s="422">
        <v>4.0000000000000001E-3</v>
      </c>
      <c r="M352" s="390">
        <v>2.7699999999999999E-2</v>
      </c>
      <c r="N352" s="421">
        <f t="shared" si="42"/>
        <v>3.5699999999999996E-2</v>
      </c>
    </row>
    <row r="353" spans="1:14" s="151" customFormat="1" ht="21" customHeight="1" x14ac:dyDescent="0.3">
      <c r="A353" s="500" t="s">
        <v>141</v>
      </c>
      <c r="B353" s="501" t="s">
        <v>142</v>
      </c>
      <c r="C353" s="502"/>
      <c r="D353" s="62" t="s">
        <v>29</v>
      </c>
      <c r="E353" s="63">
        <f>SUM(E354:E356)</f>
        <v>0</v>
      </c>
      <c r="F353" s="63">
        <f>SUM(F354:F356)</f>
        <v>0</v>
      </c>
      <c r="G353" s="63">
        <f>SUM(G354:G356)</f>
        <v>0</v>
      </c>
      <c r="H353" s="63">
        <f>SUM(H354:H356)</f>
        <v>0</v>
      </c>
      <c r="I353" s="63">
        <f>SUM(I354:I356)</f>
        <v>0</v>
      </c>
      <c r="J353" s="491"/>
      <c r="K353" s="74">
        <f>SUM(K354:K356)</f>
        <v>0</v>
      </c>
      <c r="L353" s="74">
        <f>SUM(L354:L356)</f>
        <v>3.4405314000000002</v>
      </c>
      <c r="M353" s="65">
        <f>SUM(M354:M356)</f>
        <v>0</v>
      </c>
      <c r="N353" s="66">
        <f t="shared" si="42"/>
        <v>3.4405314000000002</v>
      </c>
    </row>
    <row r="354" spans="1:14" s="151" customFormat="1" ht="21" customHeight="1" x14ac:dyDescent="0.3">
      <c r="A354" s="500"/>
      <c r="B354" s="501"/>
      <c r="C354" s="502"/>
      <c r="D354" s="67" t="s">
        <v>18</v>
      </c>
      <c r="E354" s="68"/>
      <c r="F354" s="68"/>
      <c r="G354" s="68"/>
      <c r="H354" s="61"/>
      <c r="I354" s="61"/>
      <c r="J354" s="491"/>
      <c r="K354" s="75"/>
      <c r="L354" s="136">
        <v>3.0164724700000001</v>
      </c>
      <c r="M354" s="71"/>
      <c r="N354" s="72">
        <f t="shared" si="42"/>
        <v>3.0164724700000001</v>
      </c>
    </row>
    <row r="355" spans="1:14" s="151" customFormat="1" ht="21" customHeight="1" x14ac:dyDescent="0.3">
      <c r="A355" s="500"/>
      <c r="B355" s="501"/>
      <c r="C355" s="502"/>
      <c r="D355" s="67" t="s">
        <v>19</v>
      </c>
      <c r="E355" s="68">
        <v>0</v>
      </c>
      <c r="F355" s="68"/>
      <c r="G355" s="68"/>
      <c r="H355" s="61"/>
      <c r="I355" s="61"/>
      <c r="J355" s="491"/>
      <c r="K355" s="75"/>
      <c r="L355" s="136">
        <v>0.41133715999999998</v>
      </c>
      <c r="M355" s="71"/>
      <c r="N355" s="72">
        <f t="shared" si="42"/>
        <v>0.41133715999999998</v>
      </c>
    </row>
    <row r="356" spans="1:14" s="151" customFormat="1" ht="48" customHeight="1" x14ac:dyDescent="0.3">
      <c r="A356" s="500"/>
      <c r="B356" s="501"/>
      <c r="C356" s="502"/>
      <c r="D356" s="67" t="s">
        <v>20</v>
      </c>
      <c r="E356" s="68">
        <v>0</v>
      </c>
      <c r="F356" s="68"/>
      <c r="G356" s="68"/>
      <c r="H356" s="61">
        <v>0</v>
      </c>
      <c r="I356" s="61"/>
      <c r="J356" s="491"/>
      <c r="K356" s="75"/>
      <c r="L356" s="136">
        <v>1.272177E-2</v>
      </c>
      <c r="M356" s="71"/>
      <c r="N356" s="72">
        <f t="shared" si="42"/>
        <v>1.272177E-2</v>
      </c>
    </row>
    <row r="357" spans="1:14" s="466" customFormat="1" ht="19.5" customHeight="1" x14ac:dyDescent="0.3">
      <c r="A357" s="467" t="s">
        <v>148</v>
      </c>
      <c r="B357" s="468" t="s">
        <v>192</v>
      </c>
      <c r="C357" s="469"/>
      <c r="D357" s="451" t="s">
        <v>29</v>
      </c>
      <c r="E357" s="440">
        <f>SUM(E358:E360)</f>
        <v>87.051180000000002</v>
      </c>
      <c r="F357" s="440">
        <f>SUM(F358:F360)</f>
        <v>0</v>
      </c>
      <c r="G357" s="440">
        <f>SUM(G358:G360)</f>
        <v>0</v>
      </c>
      <c r="H357" s="440">
        <f>SUM(H358:H360)</f>
        <v>0</v>
      </c>
      <c r="I357" s="440">
        <f>SUM(I358:I360)</f>
        <v>0</v>
      </c>
      <c r="J357" s="470" t="s">
        <v>204</v>
      </c>
      <c r="K357" s="452">
        <f>SUM(K358:K360)</f>
        <v>0</v>
      </c>
      <c r="L357" s="438">
        <f>SUM(L358:L360)</f>
        <v>0.32164900000000002</v>
      </c>
      <c r="M357" s="440">
        <f>SUM(M358:M360)</f>
        <v>0</v>
      </c>
      <c r="N357" s="441">
        <f>E357+H357+I357+K357+L357+M357</f>
        <v>87.372828999999996</v>
      </c>
    </row>
    <row r="358" spans="1:14" s="466" customFormat="1" ht="21" customHeight="1" x14ac:dyDescent="0.3">
      <c r="A358" s="467"/>
      <c r="B358" s="468"/>
      <c r="C358" s="469"/>
      <c r="D358" s="376" t="s">
        <v>18</v>
      </c>
      <c r="E358" s="453">
        <v>0</v>
      </c>
      <c r="F358" s="444">
        <v>0</v>
      </c>
      <c r="G358" s="444"/>
      <c r="H358" s="463"/>
      <c r="I358" s="463"/>
      <c r="J358" s="471"/>
      <c r="K358" s="454"/>
      <c r="L358" s="455">
        <v>0</v>
      </c>
      <c r="M358" s="462"/>
      <c r="N358" s="456"/>
    </row>
    <row r="359" spans="1:14" s="466" customFormat="1" ht="21" customHeight="1" x14ac:dyDescent="0.3">
      <c r="A359" s="467"/>
      <c r="B359" s="468"/>
      <c r="C359" s="469"/>
      <c r="D359" s="376" t="s">
        <v>19</v>
      </c>
      <c r="E359" s="453">
        <v>0</v>
      </c>
      <c r="F359" s="444">
        <v>0</v>
      </c>
      <c r="G359" s="444"/>
      <c r="H359" s="463"/>
      <c r="I359" s="463"/>
      <c r="J359" s="471"/>
      <c r="K359" s="454"/>
      <c r="L359" s="457">
        <v>0.312</v>
      </c>
      <c r="M359" s="462"/>
      <c r="N359" s="456"/>
    </row>
    <row r="360" spans="1:14" s="402" customFormat="1" ht="40.5" customHeight="1" x14ac:dyDescent="0.3">
      <c r="A360" s="467"/>
      <c r="B360" s="468"/>
      <c r="C360" s="469"/>
      <c r="D360" s="376" t="s">
        <v>20</v>
      </c>
      <c r="E360" s="444">
        <v>87.051180000000002</v>
      </c>
      <c r="F360" s="461"/>
      <c r="G360" s="458"/>
      <c r="H360" s="458"/>
      <c r="I360" s="458"/>
      <c r="J360" s="472"/>
      <c r="K360" s="459"/>
      <c r="L360" s="460">
        <v>9.6489999999999996E-3</v>
      </c>
      <c r="M360" s="458"/>
      <c r="N360" s="458"/>
    </row>
    <row r="361" spans="1:14" s="466" customFormat="1" ht="22.5" x14ac:dyDescent="0.3">
      <c r="A361" s="467" t="s">
        <v>148</v>
      </c>
      <c r="B361" s="468" t="s">
        <v>205</v>
      </c>
      <c r="C361" s="469"/>
      <c r="D361" s="451" t="s">
        <v>29</v>
      </c>
      <c r="E361" s="440">
        <f>SUM(E362:E364)</f>
        <v>17.666752580000001</v>
      </c>
      <c r="F361" s="440">
        <f>SUM(F362:F364)</f>
        <v>0</v>
      </c>
      <c r="G361" s="440">
        <f>SUM(G362:G364)</f>
        <v>0</v>
      </c>
      <c r="H361" s="440">
        <f>SUM(H362:H364)</f>
        <v>0</v>
      </c>
      <c r="I361" s="440">
        <f>SUM(I362:I364)</f>
        <v>0</v>
      </c>
      <c r="J361" s="470" t="s">
        <v>206</v>
      </c>
      <c r="K361" s="452">
        <f>SUM(K362:K364)</f>
        <v>0</v>
      </c>
      <c r="L361" s="438">
        <f>SUM(L362:L364)</f>
        <v>0.32164900000000002</v>
      </c>
      <c r="M361" s="440">
        <f>SUM(M362:M364)</f>
        <v>0</v>
      </c>
      <c r="N361" s="441">
        <f>E361+H361+I361+K361+L361+M361</f>
        <v>17.988401580000001</v>
      </c>
    </row>
    <row r="362" spans="1:14" s="466" customFormat="1" ht="21" customHeight="1" x14ac:dyDescent="0.3">
      <c r="A362" s="467"/>
      <c r="B362" s="468"/>
      <c r="C362" s="469"/>
      <c r="D362" s="376" t="s">
        <v>18</v>
      </c>
      <c r="E362" s="453">
        <v>0</v>
      </c>
      <c r="F362" s="444">
        <v>0</v>
      </c>
      <c r="G362" s="444">
        <v>0</v>
      </c>
      <c r="H362" s="463"/>
      <c r="I362" s="463"/>
      <c r="J362" s="471"/>
      <c r="K362" s="454"/>
      <c r="L362" s="455">
        <v>0</v>
      </c>
      <c r="M362" s="462"/>
      <c r="N362" s="456"/>
    </row>
    <row r="363" spans="1:14" s="466" customFormat="1" ht="21" customHeight="1" x14ac:dyDescent="0.3">
      <c r="A363" s="467"/>
      <c r="B363" s="468"/>
      <c r="C363" s="469"/>
      <c r="D363" s="376" t="s">
        <v>19</v>
      </c>
      <c r="E363" s="453">
        <v>17.136749999999999</v>
      </c>
      <c r="F363" s="444">
        <v>0</v>
      </c>
      <c r="G363" s="444">
        <v>0</v>
      </c>
      <c r="H363" s="463"/>
      <c r="I363" s="463"/>
      <c r="J363" s="471"/>
      <c r="K363" s="454"/>
      <c r="L363" s="457">
        <v>0.312</v>
      </c>
      <c r="M363" s="462"/>
      <c r="N363" s="456"/>
    </row>
    <row r="364" spans="1:14" s="402" customFormat="1" ht="40.5" customHeight="1" x14ac:dyDescent="0.3">
      <c r="A364" s="467"/>
      <c r="B364" s="468"/>
      <c r="C364" s="469"/>
      <c r="D364" s="376" t="s">
        <v>20</v>
      </c>
      <c r="E364" s="444">
        <v>0.53000258</v>
      </c>
      <c r="F364" s="461">
        <v>0</v>
      </c>
      <c r="G364" s="461">
        <v>0</v>
      </c>
      <c r="H364" s="458"/>
      <c r="I364" s="458"/>
      <c r="J364" s="472"/>
      <c r="K364" s="459"/>
      <c r="L364" s="460">
        <v>9.6489999999999996E-3</v>
      </c>
      <c r="M364" s="458"/>
      <c r="N364" s="458"/>
    </row>
    <row r="365" spans="1:14" s="151" customFormat="1" ht="21" customHeight="1" x14ac:dyDescent="0.3">
      <c r="A365" s="162">
        <v>6</v>
      </c>
      <c r="B365" s="503" t="s">
        <v>143</v>
      </c>
      <c r="C365" s="503"/>
      <c r="D365" s="503"/>
      <c r="E365" s="503"/>
      <c r="F365" s="503"/>
      <c r="G365" s="503"/>
      <c r="H365" s="503"/>
      <c r="I365" s="503"/>
      <c r="J365" s="503"/>
      <c r="K365" s="503"/>
      <c r="L365" s="503"/>
      <c r="M365" s="503"/>
      <c r="N365" s="503"/>
    </row>
    <row r="366" spans="1:14" s="151" customFormat="1" ht="21" customHeight="1" x14ac:dyDescent="0.3">
      <c r="A366" s="504" t="s">
        <v>144</v>
      </c>
      <c r="B366" s="505" t="s">
        <v>145</v>
      </c>
      <c r="C366" s="506"/>
      <c r="D366" s="62" t="s">
        <v>29</v>
      </c>
      <c r="E366" s="63">
        <f>SUM(E367:E369)</f>
        <v>0</v>
      </c>
      <c r="F366" s="63">
        <f>SUM(F367:F369)</f>
        <v>0</v>
      </c>
      <c r="G366" s="63">
        <f>SUM(G367:G369)</f>
        <v>0</v>
      </c>
      <c r="H366" s="63">
        <f>SUM(H367:H369)</f>
        <v>0</v>
      </c>
      <c r="I366" s="173">
        <f>SUM(I367:I369)</f>
        <v>0</v>
      </c>
      <c r="J366" s="174"/>
      <c r="K366" s="175">
        <f>SUM(K367:K369)</f>
        <v>0</v>
      </c>
      <c r="L366" s="74">
        <f>SUM(L367:L369)</f>
        <v>15.61869587</v>
      </c>
      <c r="M366" s="65">
        <f>SUM(M367:M369)</f>
        <v>0</v>
      </c>
      <c r="N366" s="66">
        <f>E366+H366+I366+K366+L366+M366</f>
        <v>15.61869587</v>
      </c>
    </row>
    <row r="367" spans="1:14" s="151" customFormat="1" ht="21" customHeight="1" x14ac:dyDescent="0.3">
      <c r="A367" s="504"/>
      <c r="B367" s="505"/>
      <c r="C367" s="506"/>
      <c r="D367" s="67" t="s">
        <v>18</v>
      </c>
      <c r="E367" s="176">
        <v>0</v>
      </c>
      <c r="F367" s="177"/>
      <c r="G367" s="177"/>
      <c r="H367" s="178"/>
      <c r="I367" s="179"/>
      <c r="J367" s="180"/>
      <c r="K367" s="181"/>
      <c r="L367" s="164">
        <v>0</v>
      </c>
      <c r="M367" s="182"/>
      <c r="N367" s="183"/>
    </row>
    <row r="368" spans="1:14" s="151" customFormat="1" ht="21" customHeight="1" x14ac:dyDescent="0.3">
      <c r="A368" s="504"/>
      <c r="B368" s="505"/>
      <c r="C368" s="506"/>
      <c r="D368" s="67" t="s">
        <v>19</v>
      </c>
      <c r="E368" s="176">
        <v>0</v>
      </c>
      <c r="F368" s="177"/>
      <c r="G368" s="177"/>
      <c r="H368" s="178"/>
      <c r="I368" s="179"/>
      <c r="J368" s="180"/>
      <c r="K368" s="181"/>
      <c r="L368" s="165">
        <v>15.15</v>
      </c>
      <c r="M368" s="182"/>
      <c r="N368" s="183"/>
    </row>
    <row r="369" spans="1:18" ht="21" customHeight="1" x14ac:dyDescent="0.3">
      <c r="A369" s="504"/>
      <c r="B369" s="505"/>
      <c r="C369" s="506"/>
      <c r="D369" s="184" t="s">
        <v>20</v>
      </c>
      <c r="E369" s="185">
        <v>0</v>
      </c>
      <c r="F369" s="186"/>
      <c r="G369" s="186"/>
      <c r="H369" s="186"/>
      <c r="I369" s="187"/>
      <c r="J369" s="188"/>
      <c r="K369" s="189"/>
      <c r="L369" s="165">
        <v>0.46869587000000001</v>
      </c>
      <c r="M369" s="190"/>
      <c r="N369" s="191"/>
    </row>
    <row r="370" spans="1:18" s="151" customFormat="1" ht="21" customHeight="1" x14ac:dyDescent="0.3">
      <c r="A370" s="504" t="s">
        <v>146</v>
      </c>
      <c r="B370" s="505" t="s">
        <v>147</v>
      </c>
      <c r="C370" s="506"/>
      <c r="D370" s="62" t="s">
        <v>29</v>
      </c>
      <c r="E370" s="63">
        <f>SUM(E371:E373)</f>
        <v>0</v>
      </c>
      <c r="F370" s="63">
        <f>SUM(F371:F373)</f>
        <v>0</v>
      </c>
      <c r="G370" s="63">
        <f>SUM(G371:G373)</f>
        <v>0</v>
      </c>
      <c r="H370" s="63">
        <f>SUM(H371:H373)</f>
        <v>0</v>
      </c>
      <c r="I370" s="173">
        <f>SUM(I371:I373)</f>
        <v>0</v>
      </c>
      <c r="J370" s="174"/>
      <c r="K370" s="175">
        <f>SUM(K371:K373)</f>
        <v>0</v>
      </c>
      <c r="L370" s="74">
        <f>SUM(L371:L373)</f>
        <v>9.7813219999999994</v>
      </c>
      <c r="M370" s="65">
        <f>SUM(M371:M373)</f>
        <v>0</v>
      </c>
      <c r="N370" s="66">
        <f>E370+H370+I370+K370+L370+M370</f>
        <v>9.7813219999999994</v>
      </c>
    </row>
    <row r="371" spans="1:18" s="151" customFormat="1" ht="21" customHeight="1" x14ac:dyDescent="0.3">
      <c r="A371" s="504"/>
      <c r="B371" s="505"/>
      <c r="C371" s="506"/>
      <c r="D371" s="67" t="s">
        <v>18</v>
      </c>
      <c r="E371" s="176">
        <v>0</v>
      </c>
      <c r="F371" s="177"/>
      <c r="G371" s="177"/>
      <c r="H371" s="178"/>
      <c r="I371" s="179"/>
      <c r="J371" s="180"/>
      <c r="K371" s="181"/>
      <c r="L371" s="164">
        <v>0</v>
      </c>
      <c r="M371" s="182"/>
      <c r="N371" s="183"/>
    </row>
    <row r="372" spans="1:18" s="151" customFormat="1" ht="21" customHeight="1" x14ac:dyDescent="0.3">
      <c r="A372" s="504"/>
      <c r="B372" s="505"/>
      <c r="C372" s="506"/>
      <c r="D372" s="67" t="s">
        <v>19</v>
      </c>
      <c r="E372" s="176">
        <v>0</v>
      </c>
      <c r="F372" s="177"/>
      <c r="G372" s="177"/>
      <c r="H372" s="178"/>
      <c r="I372" s="179"/>
      <c r="J372" s="180"/>
      <c r="K372" s="181"/>
      <c r="L372" s="165">
        <v>9.4878830000000001</v>
      </c>
      <c r="M372" s="182"/>
      <c r="N372" s="183"/>
    </row>
    <row r="373" spans="1:18" ht="40.5" customHeight="1" x14ac:dyDescent="0.3">
      <c r="A373" s="504"/>
      <c r="B373" s="505"/>
      <c r="C373" s="506"/>
      <c r="D373" s="184" t="s">
        <v>20</v>
      </c>
      <c r="E373" s="185">
        <v>0</v>
      </c>
      <c r="F373" s="186"/>
      <c r="G373" s="186"/>
      <c r="H373" s="186"/>
      <c r="I373" s="187"/>
      <c r="J373" s="188"/>
      <c r="K373" s="189"/>
      <c r="L373" s="166">
        <v>0.29343900000000001</v>
      </c>
      <c r="M373" s="190"/>
      <c r="N373" s="191"/>
    </row>
    <row r="374" spans="1:18" s="151" customFormat="1" ht="21" customHeight="1" x14ac:dyDescent="0.3">
      <c r="A374" s="488" t="s">
        <v>148</v>
      </c>
      <c r="B374" s="489" t="s">
        <v>149</v>
      </c>
      <c r="C374" s="490"/>
      <c r="D374" s="192" t="s">
        <v>29</v>
      </c>
      <c r="E374" s="63">
        <f>SUM(E375:E377)</f>
        <v>0</v>
      </c>
      <c r="F374" s="63">
        <f>SUM(F375:F377)</f>
        <v>0</v>
      </c>
      <c r="G374" s="63">
        <f>SUM(G375:G377)</f>
        <v>0</v>
      </c>
      <c r="H374" s="63">
        <f>SUM(H375:H377)</f>
        <v>0</v>
      </c>
      <c r="I374" s="63">
        <f>SUM(I375:I377)</f>
        <v>0</v>
      </c>
      <c r="J374" s="174"/>
      <c r="K374" s="175">
        <f>SUM(K375:K377)</f>
        <v>0</v>
      </c>
      <c r="L374" s="74">
        <f>SUM(L375:L377)</f>
        <v>0.32164900000000002</v>
      </c>
      <c r="M374" s="65">
        <f>SUM(M375:M377)</f>
        <v>0</v>
      </c>
      <c r="N374" s="66">
        <f>E374+H374+I374+K374+L374+M374</f>
        <v>0.32164900000000002</v>
      </c>
    </row>
    <row r="375" spans="1:18" s="151" customFormat="1" ht="21" customHeight="1" x14ac:dyDescent="0.3">
      <c r="A375" s="488"/>
      <c r="B375" s="489"/>
      <c r="C375" s="490"/>
      <c r="D375" s="67" t="s">
        <v>18</v>
      </c>
      <c r="E375" s="176">
        <v>0</v>
      </c>
      <c r="F375" s="68"/>
      <c r="G375" s="68"/>
      <c r="H375" s="61"/>
      <c r="I375" s="61"/>
      <c r="J375" s="180"/>
      <c r="K375" s="181"/>
      <c r="L375" s="164">
        <v>0</v>
      </c>
      <c r="M375" s="182"/>
      <c r="N375" s="183"/>
    </row>
    <row r="376" spans="1:18" s="151" customFormat="1" ht="21" customHeight="1" x14ac:dyDescent="0.3">
      <c r="A376" s="488"/>
      <c r="B376" s="489"/>
      <c r="C376" s="490"/>
      <c r="D376" s="67" t="s">
        <v>19</v>
      </c>
      <c r="E376" s="176">
        <v>0</v>
      </c>
      <c r="F376" s="68"/>
      <c r="G376" s="68"/>
      <c r="H376" s="61"/>
      <c r="I376" s="61"/>
      <c r="J376" s="180"/>
      <c r="K376" s="181"/>
      <c r="L376" s="193">
        <v>0.312</v>
      </c>
      <c r="M376" s="182"/>
      <c r="N376" s="183"/>
    </row>
    <row r="377" spans="1:18" ht="48" customHeight="1" x14ac:dyDescent="0.3">
      <c r="A377" s="488"/>
      <c r="B377" s="489"/>
      <c r="C377" s="490"/>
      <c r="D377" s="67" t="s">
        <v>20</v>
      </c>
      <c r="E377" s="176">
        <v>0</v>
      </c>
      <c r="F377" s="194"/>
      <c r="G377" s="194"/>
      <c r="H377" s="194">
        <v>0</v>
      </c>
      <c r="I377" s="194"/>
      <c r="J377" s="188"/>
      <c r="K377" s="195"/>
      <c r="L377" s="166">
        <v>9.6489999999999996E-3</v>
      </c>
      <c r="M377" s="159"/>
      <c r="N377" s="159"/>
    </row>
    <row r="378" spans="1:18" s="409" customFormat="1" ht="12.75" customHeight="1" x14ac:dyDescent="0.25">
      <c r="A378" s="467" t="s">
        <v>148</v>
      </c>
      <c r="B378" s="473" t="s">
        <v>185</v>
      </c>
      <c r="C378" s="474"/>
      <c r="D378" s="474"/>
      <c r="E378" s="474"/>
      <c r="F378" s="474"/>
      <c r="G378" s="474"/>
      <c r="H378" s="474"/>
      <c r="I378" s="474"/>
      <c r="J378" s="474"/>
      <c r="K378" s="474"/>
      <c r="L378" s="474"/>
      <c r="M378" s="474"/>
      <c r="N378" s="475"/>
      <c r="O378"/>
      <c r="P378"/>
      <c r="Q378"/>
      <c r="R378"/>
    </row>
    <row r="379" spans="1:18" s="409" customFormat="1" ht="22.5" x14ac:dyDescent="0.25">
      <c r="A379" s="467"/>
      <c r="B379" s="479" t="s">
        <v>186</v>
      </c>
      <c r="C379" s="482"/>
      <c r="D379" s="442" t="s">
        <v>29</v>
      </c>
      <c r="E379" s="440">
        <f>E380+E381+E382</f>
        <v>129.06</v>
      </c>
      <c r="F379" s="440">
        <f t="shared" ref="F379:I379" si="43">F380+F381+F382</f>
        <v>126.32737565000001</v>
      </c>
      <c r="G379" s="440">
        <f t="shared" si="43"/>
        <v>0</v>
      </c>
      <c r="H379" s="440">
        <f t="shared" si="43"/>
        <v>0</v>
      </c>
      <c r="I379" s="440">
        <f t="shared" si="43"/>
        <v>0</v>
      </c>
      <c r="J379" s="485" t="s">
        <v>203</v>
      </c>
      <c r="K379" s="447">
        <v>0</v>
      </c>
      <c r="L379" s="447">
        <v>0</v>
      </c>
      <c r="M379" s="447">
        <v>0</v>
      </c>
      <c r="N379" s="441">
        <v>0</v>
      </c>
      <c r="O379"/>
      <c r="P379"/>
      <c r="Q379"/>
      <c r="R379"/>
    </row>
    <row r="380" spans="1:18" s="409" customFormat="1" ht="23.25" x14ac:dyDescent="0.25">
      <c r="A380" s="467"/>
      <c r="B380" s="480"/>
      <c r="C380" s="483"/>
      <c r="D380" s="443" t="s">
        <v>18</v>
      </c>
      <c r="E380" s="444">
        <v>0</v>
      </c>
      <c r="F380" s="444">
        <v>0</v>
      </c>
      <c r="G380" s="444"/>
      <c r="H380" s="450"/>
      <c r="I380" s="450"/>
      <c r="J380" s="486"/>
      <c r="K380" s="448"/>
      <c r="L380" s="448"/>
      <c r="M380" s="448"/>
      <c r="N380" s="446">
        <v>0</v>
      </c>
      <c r="O380"/>
      <c r="P380"/>
      <c r="Q380"/>
      <c r="R380"/>
    </row>
    <row r="381" spans="1:18" s="409" customFormat="1" ht="23.25" x14ac:dyDescent="0.25">
      <c r="A381" s="467"/>
      <c r="B381" s="480"/>
      <c r="C381" s="483"/>
      <c r="D381" s="443" t="s">
        <v>19</v>
      </c>
      <c r="E381" s="444">
        <v>125.19</v>
      </c>
      <c r="F381" s="444">
        <v>122.53755438</v>
      </c>
      <c r="G381" s="444"/>
      <c r="H381" s="450"/>
      <c r="I381" s="450"/>
      <c r="J381" s="486"/>
      <c r="K381" s="448"/>
      <c r="L381" s="448"/>
      <c r="M381" s="448"/>
      <c r="N381" s="446">
        <v>0</v>
      </c>
      <c r="O381"/>
      <c r="P381"/>
      <c r="Q381"/>
      <c r="R381"/>
    </row>
    <row r="382" spans="1:18" ht="113.25" customHeight="1" x14ac:dyDescent="0.25">
      <c r="A382" s="449">
        <v>6</v>
      </c>
      <c r="B382" s="481"/>
      <c r="C382" s="484"/>
      <c r="D382" s="443" t="s">
        <v>20</v>
      </c>
      <c r="E382" s="444">
        <v>3.87</v>
      </c>
      <c r="F382" s="444">
        <v>3.78982127</v>
      </c>
      <c r="G382" s="444"/>
      <c r="H382" s="445"/>
      <c r="I382" s="445"/>
      <c r="J382" s="487"/>
      <c r="K382" s="448"/>
      <c r="L382" s="448"/>
      <c r="M382" s="448"/>
      <c r="N382" s="446">
        <v>0</v>
      </c>
    </row>
    <row r="383" spans="1:18" x14ac:dyDescent="0.3">
      <c r="A383" s="476" t="s">
        <v>144</v>
      </c>
    </row>
    <row r="384" spans="1:18" x14ac:dyDescent="0.3">
      <c r="A384" s="477"/>
    </row>
    <row r="385" spans="1:1" x14ac:dyDescent="0.3">
      <c r="A385" s="477"/>
    </row>
    <row r="386" spans="1:1" x14ac:dyDescent="0.3">
      <c r="A386" s="478"/>
    </row>
  </sheetData>
  <mergeCells count="379">
    <mergeCell ref="A103:N103"/>
    <mergeCell ref="A104:A105"/>
    <mergeCell ref="A106:A107"/>
    <mergeCell ref="A92:N92"/>
    <mergeCell ref="C93:J93"/>
    <mergeCell ref="K93:N93"/>
    <mergeCell ref="A94:A97"/>
    <mergeCell ref="B94:B97"/>
    <mergeCell ref="C94:C97"/>
    <mergeCell ref="J94:J97"/>
    <mergeCell ref="A98:A101"/>
    <mergeCell ref="C98:C101"/>
    <mergeCell ref="J98:J101"/>
    <mergeCell ref="B99:B101"/>
    <mergeCell ref="A10:A13"/>
    <mergeCell ref="B10:B13"/>
    <mergeCell ref="C10:C13"/>
    <mergeCell ref="J10:J13"/>
    <mergeCell ref="A16:N16"/>
    <mergeCell ref="C17:J17"/>
    <mergeCell ref="K17:N17"/>
    <mergeCell ref="A18:A21"/>
    <mergeCell ref="B18:B21"/>
    <mergeCell ref="C18:C21"/>
    <mergeCell ref="J18:J21"/>
    <mergeCell ref="A88:A91"/>
    <mergeCell ref="B88:B91"/>
    <mergeCell ref="B76:B79"/>
    <mergeCell ref="A76:A79"/>
    <mergeCell ref="J76:J79"/>
    <mergeCell ref="B68:B71"/>
    <mergeCell ref="A68:A71"/>
    <mergeCell ref="B72:B75"/>
    <mergeCell ref="J72:J75"/>
    <mergeCell ref="J68:J71"/>
    <mergeCell ref="A72:A75"/>
    <mergeCell ref="J88:J91"/>
    <mergeCell ref="B80:B83"/>
    <mergeCell ref="A80:A83"/>
    <mergeCell ref="J80:J83"/>
    <mergeCell ref="J84:J87"/>
    <mergeCell ref="A84:A87"/>
    <mergeCell ref="B84:B87"/>
    <mergeCell ref="A2:J2"/>
    <mergeCell ref="K2:N2"/>
    <mergeCell ref="C3:D3"/>
    <mergeCell ref="E3:I3"/>
    <mergeCell ref="J3:J4"/>
    <mergeCell ref="N3:N4"/>
    <mergeCell ref="A5:A8"/>
    <mergeCell ref="B5:B8"/>
    <mergeCell ref="C5:C8"/>
    <mergeCell ref="J5:J8"/>
    <mergeCell ref="K3:M3"/>
    <mergeCell ref="C22:J22"/>
    <mergeCell ref="K22:N22"/>
    <mergeCell ref="A23:A26"/>
    <mergeCell ref="B23:B26"/>
    <mergeCell ref="C23:C26"/>
    <mergeCell ref="J23:J26"/>
    <mergeCell ref="C27:J27"/>
    <mergeCell ref="K27:N27"/>
    <mergeCell ref="A28:A31"/>
    <mergeCell ref="B28:B31"/>
    <mergeCell ref="C28:C31"/>
    <mergeCell ref="J28:J31"/>
    <mergeCell ref="C32:J32"/>
    <mergeCell ref="K32:N32"/>
    <mergeCell ref="A33:A36"/>
    <mergeCell ref="B33:B36"/>
    <mergeCell ref="C33:C36"/>
    <mergeCell ref="J33:J36"/>
    <mergeCell ref="C37:J37"/>
    <mergeCell ref="K37:N37"/>
    <mergeCell ref="A38:A41"/>
    <mergeCell ref="B38:B41"/>
    <mergeCell ref="C38:C41"/>
    <mergeCell ref="J38:J41"/>
    <mergeCell ref="C42:J42"/>
    <mergeCell ref="K42:N42"/>
    <mergeCell ref="A43:A46"/>
    <mergeCell ref="B43:B46"/>
    <mergeCell ref="C43:C46"/>
    <mergeCell ref="J43:J46"/>
    <mergeCell ref="C47:J47"/>
    <mergeCell ref="K47:N47"/>
    <mergeCell ref="A48:A51"/>
    <mergeCell ref="B48:B51"/>
    <mergeCell ref="C48:C51"/>
    <mergeCell ref="J48:J51"/>
    <mergeCell ref="C63:J63"/>
    <mergeCell ref="K63:N63"/>
    <mergeCell ref="A64:A67"/>
    <mergeCell ref="B64:B67"/>
    <mergeCell ref="C64:C67"/>
    <mergeCell ref="J64:J67"/>
    <mergeCell ref="C52:J52"/>
    <mergeCell ref="K52:N52"/>
    <mergeCell ref="A53:A56"/>
    <mergeCell ref="B53:B56"/>
    <mergeCell ref="C53:C56"/>
    <mergeCell ref="J53:J56"/>
    <mergeCell ref="C57:J57"/>
    <mergeCell ref="K57:N57"/>
    <mergeCell ref="A58:A61"/>
    <mergeCell ref="B58:B61"/>
    <mergeCell ref="C58:C61"/>
    <mergeCell ref="J58:J61"/>
    <mergeCell ref="A108:A109"/>
    <mergeCell ref="A110:A111"/>
    <mergeCell ref="A112:N112"/>
    <mergeCell ref="C113:J113"/>
    <mergeCell ref="K113:N113"/>
    <mergeCell ref="A114:A117"/>
    <mergeCell ref="B114:B117"/>
    <mergeCell ref="C114:C117"/>
    <mergeCell ref="J114:J117"/>
    <mergeCell ref="A118:A121"/>
    <mergeCell ref="C118:C121"/>
    <mergeCell ref="J118:J121"/>
    <mergeCell ref="B119:B121"/>
    <mergeCell ref="A123:N123"/>
    <mergeCell ref="C124:J124"/>
    <mergeCell ref="K124:N124"/>
    <mergeCell ref="A125:A128"/>
    <mergeCell ref="B125:B128"/>
    <mergeCell ref="C125:C128"/>
    <mergeCell ref="J125:J128"/>
    <mergeCell ref="A129:N129"/>
    <mergeCell ref="C130:J130"/>
    <mergeCell ref="K130:N130"/>
    <mergeCell ref="A131:A134"/>
    <mergeCell ref="B131:B134"/>
    <mergeCell ref="C131:C134"/>
    <mergeCell ref="J131:J134"/>
    <mergeCell ref="C135:J135"/>
    <mergeCell ref="K135:N135"/>
    <mergeCell ref="A136:A139"/>
    <mergeCell ref="B136:B139"/>
    <mergeCell ref="C136:C139"/>
    <mergeCell ref="J136:J139"/>
    <mergeCell ref="A140:N140"/>
    <mergeCell ref="C141:J141"/>
    <mergeCell ref="K141:N141"/>
    <mergeCell ref="A142:A145"/>
    <mergeCell ref="B142:B145"/>
    <mergeCell ref="C142:C145"/>
    <mergeCell ref="J142:J145"/>
    <mergeCell ref="A146:A149"/>
    <mergeCell ref="C146:C149"/>
    <mergeCell ref="J146:J149"/>
    <mergeCell ref="B147:B149"/>
    <mergeCell ref="A151:N151"/>
    <mergeCell ref="C152:J152"/>
    <mergeCell ref="K152:N152"/>
    <mergeCell ref="A153:A156"/>
    <mergeCell ref="B153:B156"/>
    <mergeCell ref="C153:C156"/>
    <mergeCell ref="J153:J156"/>
    <mergeCell ref="A157:N157"/>
    <mergeCell ref="C158:J158"/>
    <mergeCell ref="K158:N158"/>
    <mergeCell ref="A159:A162"/>
    <mergeCell ref="B159:B162"/>
    <mergeCell ref="C159:C162"/>
    <mergeCell ref="J159:J162"/>
    <mergeCell ref="A163:A166"/>
    <mergeCell ref="C163:C166"/>
    <mergeCell ref="J163:J166"/>
    <mergeCell ref="B164:B166"/>
    <mergeCell ref="A168:N168"/>
    <mergeCell ref="C169:J169"/>
    <mergeCell ref="K169:N169"/>
    <mergeCell ref="A170:A173"/>
    <mergeCell ref="B170:B173"/>
    <mergeCell ref="C170:C173"/>
    <mergeCell ref="J170:J173"/>
    <mergeCell ref="A174:A177"/>
    <mergeCell ref="C174:C177"/>
    <mergeCell ref="J174:J177"/>
    <mergeCell ref="B175:B177"/>
    <mergeCell ref="A179:N179"/>
    <mergeCell ref="C180:J180"/>
    <mergeCell ref="K180:N180"/>
    <mergeCell ref="A181:A184"/>
    <mergeCell ref="B181:B184"/>
    <mergeCell ref="C181:C184"/>
    <mergeCell ref="J181:J184"/>
    <mergeCell ref="A185:A188"/>
    <mergeCell ref="C185:C188"/>
    <mergeCell ref="J185:J188"/>
    <mergeCell ref="B186:B188"/>
    <mergeCell ref="A190:N190"/>
    <mergeCell ref="C191:J191"/>
    <mergeCell ref="K191:N191"/>
    <mergeCell ref="A192:A195"/>
    <mergeCell ref="B192:B195"/>
    <mergeCell ref="C192:C195"/>
    <mergeCell ref="J192:J195"/>
    <mergeCell ref="A196:A199"/>
    <mergeCell ref="C196:C199"/>
    <mergeCell ref="J196:J199"/>
    <mergeCell ref="B197:B199"/>
    <mergeCell ref="A201:N201"/>
    <mergeCell ref="C202:J202"/>
    <mergeCell ref="K202:N202"/>
    <mergeCell ref="A203:A206"/>
    <mergeCell ref="B203:B206"/>
    <mergeCell ref="C203:C206"/>
    <mergeCell ref="J203:J206"/>
    <mergeCell ref="A207:A210"/>
    <mergeCell ref="C207:C210"/>
    <mergeCell ref="J207:J210"/>
    <mergeCell ref="B208:B210"/>
    <mergeCell ref="A212:N212"/>
    <mergeCell ref="C213:J213"/>
    <mergeCell ref="K213:N213"/>
    <mergeCell ref="A214:A217"/>
    <mergeCell ref="B214:B217"/>
    <mergeCell ref="C214:C217"/>
    <mergeCell ref="J214:J217"/>
    <mergeCell ref="A218:A221"/>
    <mergeCell ref="C218:C221"/>
    <mergeCell ref="J218:J221"/>
    <mergeCell ref="B219:B221"/>
    <mergeCell ref="A223:N223"/>
    <mergeCell ref="C224:J224"/>
    <mergeCell ref="K224:N224"/>
    <mergeCell ref="A225:A228"/>
    <mergeCell ref="B225:B228"/>
    <mergeCell ref="C225:C228"/>
    <mergeCell ref="J225:J228"/>
    <mergeCell ref="A229:A232"/>
    <mergeCell ref="B229:B232"/>
    <mergeCell ref="C229:C232"/>
    <mergeCell ref="J229:J232"/>
    <mergeCell ref="C233:J233"/>
    <mergeCell ref="K233:N233"/>
    <mergeCell ref="A234:A237"/>
    <mergeCell ref="B234:B237"/>
    <mergeCell ref="C234:C237"/>
    <mergeCell ref="J234:J237"/>
    <mergeCell ref="C238:J238"/>
    <mergeCell ref="K238:N238"/>
    <mergeCell ref="A239:A242"/>
    <mergeCell ref="B239:B242"/>
    <mergeCell ref="C239:C242"/>
    <mergeCell ref="J239:J242"/>
    <mergeCell ref="A243:A246"/>
    <mergeCell ref="C243:C246"/>
    <mergeCell ref="J243:J246"/>
    <mergeCell ref="B244:B246"/>
    <mergeCell ref="A248:N248"/>
    <mergeCell ref="C249:J249"/>
    <mergeCell ref="K249:N249"/>
    <mergeCell ref="A250:A253"/>
    <mergeCell ref="B250:B253"/>
    <mergeCell ref="C250:C253"/>
    <mergeCell ref="J250:J253"/>
    <mergeCell ref="A254:N254"/>
    <mergeCell ref="C255:J255"/>
    <mergeCell ref="K255:N255"/>
    <mergeCell ref="A256:A259"/>
    <mergeCell ref="B256:B259"/>
    <mergeCell ref="C256:C259"/>
    <mergeCell ref="J256:J259"/>
    <mergeCell ref="A260:A263"/>
    <mergeCell ref="C260:C263"/>
    <mergeCell ref="J260:J263"/>
    <mergeCell ref="B261:B263"/>
    <mergeCell ref="A265:N265"/>
    <mergeCell ref="C266:J266"/>
    <mergeCell ref="K266:N266"/>
    <mergeCell ref="A267:A270"/>
    <mergeCell ref="B267:B270"/>
    <mergeCell ref="C267:C270"/>
    <mergeCell ref="J267:J270"/>
    <mergeCell ref="A271:A274"/>
    <mergeCell ref="C271:C274"/>
    <mergeCell ref="J271:J274"/>
    <mergeCell ref="B272:B274"/>
    <mergeCell ref="A279:N279"/>
    <mergeCell ref="A281:A284"/>
    <mergeCell ref="B281:B284"/>
    <mergeCell ref="C281:C284"/>
    <mergeCell ref="J281:J284"/>
    <mergeCell ref="B285:N285"/>
    <mergeCell ref="A286:A289"/>
    <mergeCell ref="B286:B289"/>
    <mergeCell ref="C286:C289"/>
    <mergeCell ref="J286:J289"/>
    <mergeCell ref="B312:N312"/>
    <mergeCell ref="A313:A316"/>
    <mergeCell ref="B313:B316"/>
    <mergeCell ref="C313:C316"/>
    <mergeCell ref="J313:J316"/>
    <mergeCell ref="B298:N298"/>
    <mergeCell ref="A299:A302"/>
    <mergeCell ref="J299:J302"/>
    <mergeCell ref="A303:A306"/>
    <mergeCell ref="B303:B306"/>
    <mergeCell ref="C303:C306"/>
    <mergeCell ref="J303:J306"/>
    <mergeCell ref="B318:N318"/>
    <mergeCell ref="A327:A330"/>
    <mergeCell ref="B327:B330"/>
    <mergeCell ref="C327:C330"/>
    <mergeCell ref="J323:J326"/>
    <mergeCell ref="J327:J330"/>
    <mergeCell ref="A323:A326"/>
    <mergeCell ref="B323:B326"/>
    <mergeCell ref="C323:C326"/>
    <mergeCell ref="A319:A322"/>
    <mergeCell ref="B319:B322"/>
    <mergeCell ref="C319:C322"/>
    <mergeCell ref="J319:J322"/>
    <mergeCell ref="B332:N332"/>
    <mergeCell ref="A333:A336"/>
    <mergeCell ref="B333:B336"/>
    <mergeCell ref="C333:C336"/>
    <mergeCell ref="J333:J336"/>
    <mergeCell ref="A337:A340"/>
    <mergeCell ref="B337:B340"/>
    <mergeCell ref="C337:C340"/>
    <mergeCell ref="J337:J340"/>
    <mergeCell ref="A341:A344"/>
    <mergeCell ref="B341:B344"/>
    <mergeCell ref="C341:C344"/>
    <mergeCell ref="J341:J344"/>
    <mergeCell ref="A345:A348"/>
    <mergeCell ref="B345:B348"/>
    <mergeCell ref="C345:C348"/>
    <mergeCell ref="J345:J348"/>
    <mergeCell ref="A349:A352"/>
    <mergeCell ref="B349:B352"/>
    <mergeCell ref="C349:C352"/>
    <mergeCell ref="J349:J352"/>
    <mergeCell ref="A353:A356"/>
    <mergeCell ref="B353:B356"/>
    <mergeCell ref="C353:C356"/>
    <mergeCell ref="J353:J356"/>
    <mergeCell ref="B365:N365"/>
    <mergeCell ref="A366:A369"/>
    <mergeCell ref="B366:B369"/>
    <mergeCell ref="C366:C369"/>
    <mergeCell ref="A370:A373"/>
    <mergeCell ref="B370:B373"/>
    <mergeCell ref="C370:C373"/>
    <mergeCell ref="B361:B364"/>
    <mergeCell ref="C361:C364"/>
    <mergeCell ref="J361:J364"/>
    <mergeCell ref="B290:B293"/>
    <mergeCell ref="C290:C293"/>
    <mergeCell ref="J290:J293"/>
    <mergeCell ref="A307:A310"/>
    <mergeCell ref="B307:B310"/>
    <mergeCell ref="C307:C310"/>
    <mergeCell ref="J307:J310"/>
    <mergeCell ref="B299:B302"/>
    <mergeCell ref="C299:C302"/>
    <mergeCell ref="B294:B297"/>
    <mergeCell ref="C294:C297"/>
    <mergeCell ref="J294:J297"/>
    <mergeCell ref="A290:A293"/>
    <mergeCell ref="A294:A297"/>
    <mergeCell ref="A361:A364"/>
    <mergeCell ref="A357:A360"/>
    <mergeCell ref="B357:B360"/>
    <mergeCell ref="C357:C360"/>
    <mergeCell ref="J357:J360"/>
    <mergeCell ref="B378:N378"/>
    <mergeCell ref="A383:A386"/>
    <mergeCell ref="B379:B382"/>
    <mergeCell ref="C379:C382"/>
    <mergeCell ref="J379:J382"/>
    <mergeCell ref="A374:A377"/>
    <mergeCell ref="B374:B377"/>
    <mergeCell ref="C374:C377"/>
    <mergeCell ref="A378:A381"/>
  </mergeCells>
  <pageMargins left="0.196527777777778" right="0.196527777777778" top="0.196527777777778" bottom="0.196527777777778" header="0.51180555555555496" footer="0.51180555555555496"/>
  <pageSetup paperSize="9" scale="30" firstPageNumber="0" fitToHeight="0" orientation="landscape" r:id="rId1"/>
  <rowBreaks count="2" manualBreakCount="2">
    <brk id="62" max="16383" man="1"/>
    <brk id="326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5"/>
  <sheetViews>
    <sheetView view="pageBreakPreview" zoomScale="40" zoomScaleNormal="40" zoomScalePage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66" sqref="P66"/>
    </sheetView>
  </sheetViews>
  <sheetFormatPr defaultRowHeight="20.25" x14ac:dyDescent="0.3"/>
  <cols>
    <col min="1" max="1" width="7.42578125" style="1" customWidth="1"/>
    <col min="2" max="2" width="65.28515625" style="2" customWidth="1"/>
    <col min="3" max="3" width="14.5703125" style="2" customWidth="1"/>
    <col min="4" max="4" width="25.140625" style="3" customWidth="1"/>
    <col min="5" max="5" width="21.7109375" style="2" customWidth="1"/>
    <col min="6" max="6" width="21.85546875" style="2" customWidth="1"/>
    <col min="7" max="7" width="22.42578125" style="2" customWidth="1"/>
    <col min="8" max="9" width="18.28515625" style="2" customWidth="1"/>
    <col min="10" max="10" width="68.28515625" style="2" customWidth="1"/>
    <col min="11" max="11" width="16.7109375" style="4" customWidth="1"/>
    <col min="12" max="12" width="14.140625" style="2" customWidth="1"/>
    <col min="13" max="13" width="18.85546875" style="2" customWidth="1"/>
    <col min="14" max="14" width="15" style="2" customWidth="1"/>
    <col min="15" max="15" width="3.7109375" style="196" customWidth="1"/>
    <col min="16" max="16" width="14.7109375" style="197" customWidth="1"/>
    <col min="17" max="17" width="9.140625" style="198" customWidth="1"/>
    <col min="18" max="18" width="55.140625" style="198" customWidth="1"/>
    <col min="19" max="19" width="28.85546875" style="199" customWidth="1"/>
    <col min="20" max="20" width="36" style="199" customWidth="1"/>
    <col min="21" max="21" width="34" style="199" customWidth="1"/>
    <col min="22" max="22" width="30.28515625" style="199" customWidth="1"/>
    <col min="23" max="23" width="32" style="198" customWidth="1"/>
    <col min="24" max="24" width="28" style="198" customWidth="1"/>
    <col min="25" max="25" width="22.5703125" style="198" customWidth="1"/>
    <col min="26" max="26" width="9.140625" style="198" customWidth="1"/>
    <col min="27" max="27" width="55.140625" style="198" customWidth="1"/>
    <col min="28" max="28" width="28.85546875" style="199" customWidth="1"/>
    <col min="29" max="29" width="36" style="199" customWidth="1"/>
    <col min="30" max="30" width="34" style="199" customWidth="1"/>
    <col min="31" max="31" width="30.28515625" style="199" customWidth="1"/>
    <col min="32" max="32" width="32" style="198" customWidth="1"/>
    <col min="33" max="33" width="28" style="198" customWidth="1"/>
    <col min="34" max="43" width="9.140625" style="198" customWidth="1"/>
    <col min="44" max="52" width="9.140625" style="196" customWidth="1"/>
    <col min="53" max="1025" width="8.7109375" customWidth="1"/>
  </cols>
  <sheetData>
    <row r="1" spans="1:52" x14ac:dyDescent="0.3">
      <c r="B1" s="5" t="s">
        <v>0</v>
      </c>
      <c r="N1" s="6" t="s">
        <v>150</v>
      </c>
    </row>
    <row r="2" spans="1:52" ht="76.5" customHeight="1" x14ac:dyDescent="0.25">
      <c r="A2" s="564" t="str">
        <f>'Приложение 1 (ОТЧЕТНЫЙ ПЕРИОД) '!A2:J2</f>
        <v>ИНФОРМАЦИЯ
 по показателям и мероприятиям дорожных карт по достижению показателей
 Указа Президента Российской Федерации от 07.05.2018 № 204
муниципальное образование Арсеньевский городской округ</v>
      </c>
      <c r="B2" s="564"/>
      <c r="C2" s="564"/>
      <c r="D2" s="564"/>
      <c r="E2" s="564"/>
      <c r="F2" s="564"/>
      <c r="G2" s="564"/>
      <c r="H2" s="564"/>
      <c r="I2" s="564"/>
      <c r="J2" s="564"/>
      <c r="K2" s="612" t="s">
        <v>2</v>
      </c>
      <c r="L2" s="612"/>
      <c r="M2" s="612"/>
      <c r="N2" s="612"/>
      <c r="Y2" s="200" t="s">
        <v>151</v>
      </c>
    </row>
    <row r="3" spans="1:52" ht="120.75" customHeight="1" x14ac:dyDescent="0.25">
      <c r="A3" s="7" t="s">
        <v>3</v>
      </c>
      <c r="B3" s="8" t="s">
        <v>4</v>
      </c>
      <c r="C3" s="567" t="s">
        <v>5</v>
      </c>
      <c r="D3" s="567"/>
      <c r="E3" s="568" t="s">
        <v>152</v>
      </c>
      <c r="F3" s="568"/>
      <c r="G3" s="568"/>
      <c r="H3" s="568"/>
      <c r="I3" s="568"/>
      <c r="J3" s="613" t="s">
        <v>7</v>
      </c>
      <c r="K3" s="614" t="str">
        <f>'Приложение 1 (ОТЧЕТНЫЙ ПЕРИОД) '!K3</f>
        <v>ИТОГ ПРОФИНАНСИРОВАННО, млн рублей</v>
      </c>
      <c r="L3" s="614"/>
      <c r="M3" s="202">
        <f>'Приложение 1 (ОТЧЕТНЫЙ ПЕРИОД) '!M3</f>
        <v>0</v>
      </c>
      <c r="N3" s="615" t="s">
        <v>9</v>
      </c>
      <c r="R3" s="203" t="s">
        <v>153</v>
      </c>
      <c r="W3" s="204"/>
      <c r="X3" s="204"/>
      <c r="Y3" s="204"/>
      <c r="Z3" s="204"/>
      <c r="AH3" s="204"/>
      <c r="AI3" s="204"/>
      <c r="AJ3" s="204"/>
      <c r="AK3" s="204"/>
      <c r="AL3" s="204"/>
      <c r="AM3" s="204"/>
      <c r="AN3" s="204"/>
      <c r="AO3" s="204"/>
      <c r="AP3" s="204"/>
    </row>
    <row r="4" spans="1:52" ht="111.75" customHeight="1" x14ac:dyDescent="0.25">
      <c r="A4" s="7"/>
      <c r="B4" s="9" t="str">
        <f>'Приложение 1 (ОТЧЕТНЫЙ ПЕРИОД) '!B4</f>
        <v>Арсеньевский городской округ</v>
      </c>
      <c r="C4" s="205" t="s">
        <v>11</v>
      </c>
      <c r="D4" s="201" t="s">
        <v>12</v>
      </c>
      <c r="E4" s="206" t="str">
        <f>'Приложение 1 (ОТЧЕТНЫЙ ПЕРИОД) '!E4</f>
        <v>2022 г. 
(план в соответствии с бюджетом)</v>
      </c>
      <c r="F4" s="206" t="str">
        <f>'Приложение 1 (ОТЧЕТНЫЙ ПЕРИОД) '!F4</f>
        <v>сумма подписанного контракта по мероприятию</v>
      </c>
      <c r="G4" s="207" t="str">
        <f>'Приложение 1 (ОТЧЕТНЫЙ ПЕРИОД) '!G4</f>
        <v>профинанси-ровано (кассовый расход) /исполнение 
28.03. 2022</v>
      </c>
      <c r="H4" s="206" t="str">
        <f>'Приложение 1 (ОТЧЕТНЫЙ ПЕРИОД) '!H4</f>
        <v>2023 г.
(план в соответствии с бюджетом)</v>
      </c>
      <c r="I4" s="206" t="str">
        <f>'Приложение 1 (ОТЧЕТНЫЙ ПЕРИОД) '!I4</f>
        <v>2024 г.
 (план в соответствии с бюджетом)</v>
      </c>
      <c r="J4" s="613"/>
      <c r="K4" s="208" t="str">
        <f>'Приложение 1 (ОТЧЕТНЫЙ ПЕРИОД) '!K4</f>
        <v>2019 г.</v>
      </c>
      <c r="L4" s="208" t="str">
        <f>'Приложение 1 (ОТЧЕТНЫЙ ПЕРИОД) '!L4</f>
        <v>2020 г.</v>
      </c>
      <c r="M4" s="209" t="str">
        <f>'Приложение 1 (ОТЧЕТНЫЙ ПЕРИОД) '!M4</f>
        <v>2021 г.</v>
      </c>
      <c r="N4" s="615"/>
      <c r="P4" s="210" t="s">
        <v>154</v>
      </c>
      <c r="R4" s="211" t="str">
        <f>B4</f>
        <v>Арсеньевский городской округ</v>
      </c>
      <c r="S4" s="212" t="s">
        <v>155</v>
      </c>
      <c r="T4" s="212" t="str">
        <f t="shared" ref="T4:V5" si="0">E4</f>
        <v>2022 г. 
(план в соответствии с бюджетом)</v>
      </c>
      <c r="U4" s="212" t="str">
        <f t="shared" si="0"/>
        <v>сумма подписанного контракта по мероприятию</v>
      </c>
      <c r="V4" s="213" t="str">
        <f t="shared" si="0"/>
        <v>профинанси-ровано (кассовый расход) /исполнение 
28.03. 2022</v>
      </c>
      <c r="W4" s="212" t="s">
        <v>156</v>
      </c>
      <c r="X4" s="212" t="s">
        <v>157</v>
      </c>
      <c r="Y4" s="214" t="s">
        <v>158</v>
      </c>
      <c r="Z4" s="204"/>
      <c r="AH4" s="204"/>
      <c r="AI4" s="204"/>
      <c r="AJ4" s="204"/>
      <c r="AK4" s="204"/>
      <c r="AL4" s="204"/>
      <c r="AM4" s="204"/>
      <c r="AN4" s="204"/>
      <c r="AO4" s="204"/>
      <c r="AP4" s="204"/>
    </row>
    <row r="5" spans="1:52" s="18" customFormat="1" ht="24.75" customHeight="1" x14ac:dyDescent="0.25">
      <c r="A5" s="616"/>
      <c r="B5" s="617" t="s">
        <v>16</v>
      </c>
      <c r="C5" s="573"/>
      <c r="D5" s="15" t="s">
        <v>17</v>
      </c>
      <c r="E5" s="16">
        <f>E6+E7+E8</f>
        <v>312.47641015000005</v>
      </c>
      <c r="F5" s="16">
        <f>F6+F7+F8</f>
        <v>259.09341382999997</v>
      </c>
      <c r="G5" s="16">
        <f>G6+G7+G8</f>
        <v>3.4221684199999998</v>
      </c>
      <c r="H5" s="16">
        <f>H6+H7+H8</f>
        <v>82.237234719999989</v>
      </c>
      <c r="I5" s="16">
        <f>I6+I7+I8</f>
        <v>46.34550926</v>
      </c>
      <c r="J5" s="574"/>
      <c r="K5" s="216">
        <f>K6+K7+K8</f>
        <v>124.06886290000001</v>
      </c>
      <c r="L5" s="16">
        <f>L6+L7+L8</f>
        <v>568.30666571999996</v>
      </c>
      <c r="M5" s="16">
        <f>M6+M7+M8</f>
        <v>79.796391749999998</v>
      </c>
      <c r="N5" s="217">
        <f>N6+N7+N8</f>
        <v>1008.88265505</v>
      </c>
      <c r="O5" s="218"/>
      <c r="P5" s="219"/>
      <c r="Q5" s="220"/>
      <c r="R5" s="572" t="str">
        <f>B5</f>
        <v xml:space="preserve">ВСЕГО </v>
      </c>
      <c r="S5" s="221" t="str">
        <f>D5</f>
        <v>Всего</v>
      </c>
      <c r="T5" s="221">
        <f t="shared" si="0"/>
        <v>312.47641015000005</v>
      </c>
      <c r="U5" s="221">
        <f t="shared" si="0"/>
        <v>259.09341382999997</v>
      </c>
      <c r="V5" s="221">
        <f t="shared" si="0"/>
        <v>3.4221684199999998</v>
      </c>
      <c r="W5" s="221">
        <f>F5/E5%</f>
        <v>82.916151560249219</v>
      </c>
      <c r="X5" s="221">
        <f>G5/F5%</f>
        <v>1.3208241650810164</v>
      </c>
      <c r="Y5" s="222">
        <f>V5/T5%</f>
        <v>1.0951765665629718</v>
      </c>
      <c r="Z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18"/>
      <c r="AS5" s="218"/>
      <c r="AT5" s="218"/>
      <c r="AU5" s="218"/>
      <c r="AV5" s="218"/>
      <c r="AW5" s="218"/>
      <c r="AX5" s="218"/>
      <c r="AY5" s="218"/>
      <c r="AZ5" s="218"/>
    </row>
    <row r="6" spans="1:52" s="18" customFormat="1" ht="24.75" customHeight="1" x14ac:dyDescent="0.25">
      <c r="A6" s="616"/>
      <c r="B6" s="617"/>
      <c r="C6" s="573"/>
      <c r="D6" s="19" t="s">
        <v>18</v>
      </c>
      <c r="E6" s="20">
        <f t="shared" ref="E6:I8" si="1">E19+E135</f>
        <v>33.842419589999999</v>
      </c>
      <c r="F6" s="20">
        <f t="shared" si="1"/>
        <v>32.868999799999997</v>
      </c>
      <c r="G6" s="20">
        <f t="shared" si="1"/>
        <v>0</v>
      </c>
      <c r="H6" s="20">
        <f t="shared" si="1"/>
        <v>25.42</v>
      </c>
      <c r="I6" s="20">
        <f t="shared" si="1"/>
        <v>12.36</v>
      </c>
      <c r="J6" s="574"/>
      <c r="K6" s="223">
        <f t="shared" ref="K6:N8" si="2">K19+K135</f>
        <v>37.293680000000002</v>
      </c>
      <c r="L6" s="20">
        <f t="shared" si="2"/>
        <v>213.00247247000001</v>
      </c>
      <c r="M6" s="20">
        <f t="shared" si="2"/>
        <v>0</v>
      </c>
      <c r="N6" s="224">
        <f t="shared" si="2"/>
        <v>321.91857206000003</v>
      </c>
      <c r="O6" s="218"/>
      <c r="P6" s="219"/>
      <c r="Q6" s="220"/>
      <c r="R6" s="572"/>
      <c r="S6" s="225"/>
      <c r="T6" s="225"/>
      <c r="U6" s="225"/>
      <c r="V6" s="225"/>
      <c r="W6" s="226"/>
      <c r="X6" s="227"/>
      <c r="Y6" s="220"/>
      <c r="Z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18"/>
      <c r="AS6" s="218"/>
      <c r="AT6" s="218"/>
      <c r="AU6" s="218"/>
      <c r="AV6" s="218"/>
      <c r="AW6" s="218"/>
      <c r="AX6" s="218"/>
      <c r="AY6" s="218"/>
      <c r="AZ6" s="218"/>
    </row>
    <row r="7" spans="1:52" s="18" customFormat="1" ht="24.75" customHeight="1" x14ac:dyDescent="0.25">
      <c r="A7" s="616"/>
      <c r="B7" s="617"/>
      <c r="C7" s="573"/>
      <c r="D7" s="19" t="s">
        <v>19</v>
      </c>
      <c r="E7" s="20">
        <f t="shared" si="1"/>
        <v>267.37053226</v>
      </c>
      <c r="F7" s="20">
        <f t="shared" si="1"/>
        <v>218.442201952</v>
      </c>
      <c r="G7" s="20">
        <f t="shared" si="1"/>
        <v>2.4407587899999998</v>
      </c>
      <c r="H7" s="20">
        <f t="shared" si="1"/>
        <v>46.610711930000001</v>
      </c>
      <c r="I7" s="20">
        <f t="shared" si="1"/>
        <v>25.95871193</v>
      </c>
      <c r="J7" s="574"/>
      <c r="K7" s="223">
        <f t="shared" si="2"/>
        <v>77.731287410000007</v>
      </c>
      <c r="L7" s="20">
        <f t="shared" si="2"/>
        <v>329.48557016999996</v>
      </c>
      <c r="M7" s="20">
        <f t="shared" si="2"/>
        <v>76.900000000000006</v>
      </c>
      <c r="N7" s="224">
        <f t="shared" si="2"/>
        <v>625.1101807</v>
      </c>
      <c r="O7" s="218"/>
      <c r="P7" s="219"/>
      <c r="Q7" s="220"/>
      <c r="R7" s="572"/>
      <c r="S7" s="225"/>
      <c r="T7" s="225"/>
      <c r="U7" s="225"/>
      <c r="V7" s="225"/>
      <c r="W7" s="226"/>
      <c r="X7" s="227"/>
      <c r="Y7" s="220"/>
      <c r="Z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18"/>
      <c r="AS7" s="218"/>
      <c r="AT7" s="218"/>
      <c r="AU7" s="218"/>
      <c r="AV7" s="218"/>
      <c r="AW7" s="218"/>
      <c r="AX7" s="218"/>
      <c r="AY7" s="218"/>
      <c r="AZ7" s="218"/>
    </row>
    <row r="8" spans="1:52" s="18" customFormat="1" ht="24.75" customHeight="1" x14ac:dyDescent="0.25">
      <c r="A8" s="616"/>
      <c r="B8" s="617"/>
      <c r="C8" s="573"/>
      <c r="D8" s="24" t="s">
        <v>20</v>
      </c>
      <c r="E8" s="25">
        <f t="shared" si="1"/>
        <v>11.2634583</v>
      </c>
      <c r="F8" s="25">
        <f t="shared" si="1"/>
        <v>7.7822120779999997</v>
      </c>
      <c r="G8" s="25">
        <f t="shared" si="1"/>
        <v>0.98140963000000003</v>
      </c>
      <c r="H8" s="25">
        <f t="shared" si="1"/>
        <v>10.206522789999999</v>
      </c>
      <c r="I8" s="25">
        <f t="shared" si="1"/>
        <v>8.0267973299999991</v>
      </c>
      <c r="J8" s="574"/>
      <c r="K8" s="228">
        <f t="shared" si="2"/>
        <v>9.0438954900000006</v>
      </c>
      <c r="L8" s="25">
        <f t="shared" si="2"/>
        <v>25.818623080000002</v>
      </c>
      <c r="M8" s="25">
        <f t="shared" si="2"/>
        <v>2.8963917499999994</v>
      </c>
      <c r="N8" s="229">
        <f t="shared" si="2"/>
        <v>61.853902290000008</v>
      </c>
      <c r="O8" s="218"/>
      <c r="P8" s="219"/>
      <c r="Q8" s="220"/>
      <c r="R8" s="572"/>
      <c r="S8" s="230"/>
      <c r="T8" s="230"/>
      <c r="U8" s="230"/>
      <c r="V8" s="230"/>
      <c r="W8" s="231"/>
      <c r="X8" s="232"/>
      <c r="Y8" s="220"/>
      <c r="Z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18"/>
      <c r="AS8" s="218"/>
      <c r="AT8" s="218"/>
      <c r="AU8" s="218"/>
      <c r="AV8" s="218"/>
      <c r="AW8" s="218"/>
      <c r="AX8" s="218"/>
      <c r="AY8" s="218"/>
      <c r="AZ8" s="218"/>
    </row>
    <row r="9" spans="1:52" s="18" customFormat="1" ht="11.25" customHeight="1" x14ac:dyDescent="0.25">
      <c r="A9" s="215"/>
      <c r="B9" s="233"/>
      <c r="C9" s="234"/>
      <c r="D9" s="235"/>
      <c r="E9" s="236"/>
      <c r="F9" s="236"/>
      <c r="G9" s="236"/>
      <c r="H9" s="236"/>
      <c r="I9" s="236"/>
      <c r="J9" s="236"/>
      <c r="K9" s="237"/>
      <c r="L9" s="236"/>
      <c r="M9" s="236"/>
      <c r="N9" s="238"/>
      <c r="O9" s="218"/>
      <c r="P9" s="219"/>
      <c r="Q9" s="220"/>
      <c r="R9" s="220"/>
      <c r="S9" s="239"/>
      <c r="T9" s="239"/>
      <c r="U9" s="239"/>
      <c r="V9" s="239"/>
      <c r="W9" s="220"/>
      <c r="X9" s="220"/>
      <c r="Y9" s="220"/>
      <c r="Z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18"/>
      <c r="AS9" s="218"/>
      <c r="AT9" s="218"/>
      <c r="AU9" s="218"/>
      <c r="AV9" s="218"/>
      <c r="AW9" s="218"/>
      <c r="AX9" s="218"/>
      <c r="AY9" s="218"/>
      <c r="AZ9" s="218"/>
    </row>
    <row r="10" spans="1:52" s="18" customFormat="1" ht="11.25" customHeight="1" x14ac:dyDescent="0.25">
      <c r="A10" s="240"/>
      <c r="B10" s="241"/>
      <c r="C10" s="31"/>
      <c r="D10" s="32"/>
      <c r="E10" s="33"/>
      <c r="F10" s="33"/>
      <c r="G10" s="33"/>
      <c r="H10" s="33"/>
      <c r="I10" s="33"/>
      <c r="J10" s="33"/>
      <c r="K10" s="242"/>
      <c r="L10" s="33"/>
      <c r="M10" s="33"/>
      <c r="N10" s="35"/>
      <c r="O10" s="218"/>
      <c r="P10" s="219"/>
      <c r="Q10" s="220"/>
      <c r="R10" s="220"/>
      <c r="S10" s="239"/>
      <c r="T10" s="239"/>
      <c r="U10" s="239"/>
      <c r="V10" s="239"/>
      <c r="W10" s="220"/>
      <c r="X10" s="220"/>
      <c r="Y10" s="220"/>
      <c r="Z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18"/>
      <c r="AS10" s="218"/>
      <c r="AT10" s="218"/>
      <c r="AU10" s="218"/>
      <c r="AV10" s="218"/>
      <c r="AW10" s="218"/>
      <c r="AX10" s="218"/>
      <c r="AY10" s="218"/>
      <c r="AZ10" s="218"/>
    </row>
    <row r="11" spans="1:52" s="18" customFormat="1" ht="17.25" customHeight="1" x14ac:dyDescent="0.35">
      <c r="A11" s="240"/>
      <c r="B11" s="243" t="s">
        <v>154</v>
      </c>
      <c r="C11" s="244"/>
      <c r="D11" s="245" t="s">
        <v>17</v>
      </c>
      <c r="E11" s="246">
        <f>E5-'Приложение 1 (ОТЧЕТНЫЙ ПЕРИОД) '!E5</f>
        <v>0</v>
      </c>
      <c r="F11" s="246">
        <f>F5-'Приложение 1 (ОТЧЕТНЫЙ ПЕРИОД) '!F5</f>
        <v>0</v>
      </c>
      <c r="G11" s="246">
        <f>G5-'Приложение 1 (ОТЧЕТНЫЙ ПЕРИОД) '!G5</f>
        <v>0</v>
      </c>
      <c r="H11" s="246">
        <f>H5-'Приложение 1 (ОТЧЕТНЫЙ ПЕРИОД) '!H5</f>
        <v>0</v>
      </c>
      <c r="I11" s="246">
        <f>I5-'Приложение 1 (ОТЧЕТНЫЙ ПЕРИОД) '!I5</f>
        <v>0</v>
      </c>
      <c r="J11" s="246"/>
      <c r="K11" s="247">
        <f>K5-'Приложение 1 (ОТЧЕТНЫЙ ПЕРИОД) '!K5</f>
        <v>0</v>
      </c>
      <c r="L11" s="246">
        <f>L5-'Приложение 1 (ОТЧЕТНЫЙ ПЕРИОД) '!L5</f>
        <v>0</v>
      </c>
      <c r="M11" s="246">
        <f>M5-'Приложение 1 (ОТЧЕТНЫЙ ПЕРИОД) '!M5</f>
        <v>0</v>
      </c>
      <c r="N11" s="248">
        <f>N5-'Приложение 1 (ОТЧЕТНЫЙ ПЕРИОД) '!N5</f>
        <v>0</v>
      </c>
      <c r="O11" s="197"/>
      <c r="P11" s="249">
        <f>SUM(E11:O11)</f>
        <v>0</v>
      </c>
      <c r="Q11" s="220"/>
      <c r="R11" s="220"/>
      <c r="S11" s="239"/>
      <c r="T11" s="239"/>
      <c r="U11" s="239"/>
      <c r="V11" s="239"/>
      <c r="W11" s="220"/>
      <c r="X11" s="220"/>
      <c r="Y11" s="220"/>
      <c r="Z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18"/>
      <c r="AS11" s="218"/>
      <c r="AT11" s="218"/>
      <c r="AU11" s="218"/>
      <c r="AV11" s="218"/>
      <c r="AW11" s="218"/>
      <c r="AX11" s="218"/>
      <c r="AY11" s="218"/>
      <c r="AZ11" s="218"/>
    </row>
    <row r="12" spans="1:52" s="18" customFormat="1" ht="22.5" customHeight="1" x14ac:dyDescent="0.35">
      <c r="A12" s="240"/>
      <c r="B12" s="243" t="s">
        <v>154</v>
      </c>
      <c r="C12" s="244"/>
      <c r="D12" s="245" t="s">
        <v>18</v>
      </c>
      <c r="E12" s="246">
        <f>E6-'Приложение 1 (ОТЧЕТНЫЙ ПЕРИОД) '!E6</f>
        <v>0</v>
      </c>
      <c r="F12" s="246">
        <f>F6-'Приложение 1 (ОТЧЕТНЫЙ ПЕРИОД) '!F6</f>
        <v>0</v>
      </c>
      <c r="G12" s="246">
        <f>G6-'Приложение 1 (ОТЧЕТНЫЙ ПЕРИОД) '!G6</f>
        <v>0</v>
      </c>
      <c r="H12" s="246">
        <f>H6-'Приложение 1 (ОТЧЕТНЫЙ ПЕРИОД) '!H6</f>
        <v>0</v>
      </c>
      <c r="I12" s="246">
        <f>I6-'Приложение 1 (ОТЧЕТНЫЙ ПЕРИОД) '!I6</f>
        <v>0</v>
      </c>
      <c r="J12" s="246"/>
      <c r="K12" s="247">
        <f>K6-'Приложение 1 (ОТЧЕТНЫЙ ПЕРИОД) '!K6</f>
        <v>0</v>
      </c>
      <c r="L12" s="246">
        <f>L6-'Приложение 1 (ОТЧЕТНЫЙ ПЕРИОД) '!L6</f>
        <v>0</v>
      </c>
      <c r="M12" s="246">
        <f>M6-'Приложение 1 (ОТЧЕТНЫЙ ПЕРИОД) '!M6</f>
        <v>0</v>
      </c>
      <c r="N12" s="248">
        <f>N6-'Приложение 1 (ОТЧЕТНЫЙ ПЕРИОД) '!N6</f>
        <v>0</v>
      </c>
      <c r="O12" s="197"/>
      <c r="P12" s="249">
        <f>SUM(E12:O12)</f>
        <v>0</v>
      </c>
      <c r="Q12" s="220"/>
      <c r="R12" s="220"/>
      <c r="S12" s="239"/>
      <c r="T12" s="239"/>
      <c r="U12" s="239"/>
      <c r="V12" s="239"/>
      <c r="W12" s="220"/>
      <c r="X12" s="220"/>
      <c r="Y12" s="220"/>
      <c r="Z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18"/>
      <c r="AS12" s="218"/>
      <c r="AT12" s="218"/>
      <c r="AU12" s="218"/>
      <c r="AV12" s="218"/>
      <c r="AW12" s="218"/>
      <c r="AX12" s="218"/>
      <c r="AY12" s="218"/>
      <c r="AZ12" s="218"/>
    </row>
    <row r="13" spans="1:52" s="18" customFormat="1" ht="21" customHeight="1" x14ac:dyDescent="0.35">
      <c r="A13" s="240"/>
      <c r="B13" s="243" t="s">
        <v>154</v>
      </c>
      <c r="C13" s="244"/>
      <c r="D13" s="245" t="s">
        <v>19</v>
      </c>
      <c r="E13" s="246">
        <f>E7-'Приложение 1 (ОТЧЕТНЫЙ ПЕРИОД) '!E7</f>
        <v>0</v>
      </c>
      <c r="F13" s="246">
        <f>F7-'Приложение 1 (ОТЧЕТНЫЙ ПЕРИОД) '!F7</f>
        <v>0</v>
      </c>
      <c r="G13" s="246">
        <f>G7-'Приложение 1 (ОТЧЕТНЫЙ ПЕРИОД) '!G7</f>
        <v>0</v>
      </c>
      <c r="H13" s="246">
        <f>H7-'Приложение 1 (ОТЧЕТНЫЙ ПЕРИОД) '!H7</f>
        <v>0</v>
      </c>
      <c r="I13" s="246">
        <f>I7-'Приложение 1 (ОТЧЕТНЫЙ ПЕРИОД) '!I7</f>
        <v>0</v>
      </c>
      <c r="J13" s="246"/>
      <c r="K13" s="247">
        <f>K7-'Приложение 1 (ОТЧЕТНЫЙ ПЕРИОД) '!K7</f>
        <v>0</v>
      </c>
      <c r="L13" s="246">
        <f>L7-'Приложение 1 (ОТЧЕТНЫЙ ПЕРИОД) '!L7</f>
        <v>0</v>
      </c>
      <c r="M13" s="246">
        <f>M7-'Приложение 1 (ОТЧЕТНЫЙ ПЕРИОД) '!M7</f>
        <v>0</v>
      </c>
      <c r="N13" s="248">
        <f>N7-'Приложение 1 (ОТЧЕТНЫЙ ПЕРИОД) '!N7</f>
        <v>0</v>
      </c>
      <c r="O13" s="197"/>
      <c r="P13" s="249">
        <f>SUM(E13:O13)</f>
        <v>0</v>
      </c>
      <c r="Q13" s="220"/>
      <c r="R13" s="220"/>
      <c r="S13" s="239"/>
      <c r="T13" s="239"/>
      <c r="U13" s="239"/>
      <c r="V13" s="239"/>
      <c r="W13" s="220"/>
      <c r="X13" s="220"/>
      <c r="Y13" s="220"/>
      <c r="Z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18"/>
      <c r="AS13" s="218"/>
      <c r="AT13" s="218"/>
      <c r="AU13" s="218"/>
      <c r="AV13" s="218"/>
      <c r="AW13" s="218"/>
      <c r="AX13" s="218"/>
      <c r="AY13" s="218"/>
      <c r="AZ13" s="218"/>
    </row>
    <row r="14" spans="1:52" s="18" customFormat="1" ht="22.5" customHeight="1" x14ac:dyDescent="0.35">
      <c r="A14" s="240"/>
      <c r="B14" s="243" t="s">
        <v>154</v>
      </c>
      <c r="C14" s="244"/>
      <c r="D14" s="245" t="s">
        <v>20</v>
      </c>
      <c r="E14" s="246">
        <f>E8-'Приложение 1 (ОТЧЕТНЫЙ ПЕРИОД) '!E8</f>
        <v>0</v>
      </c>
      <c r="F14" s="246">
        <f>F8-'Приложение 1 (ОТЧЕТНЫЙ ПЕРИОД) '!F8</f>
        <v>0</v>
      </c>
      <c r="G14" s="246">
        <f>G8-'Приложение 1 (ОТЧЕТНЫЙ ПЕРИОД) '!G8</f>
        <v>0</v>
      </c>
      <c r="H14" s="246">
        <f>H8-'Приложение 1 (ОТЧЕТНЫЙ ПЕРИОД) '!H8</f>
        <v>0</v>
      </c>
      <c r="I14" s="246">
        <f>I8-'Приложение 1 (ОТЧЕТНЫЙ ПЕРИОД) '!I8</f>
        <v>0</v>
      </c>
      <c r="J14" s="246"/>
      <c r="K14" s="247">
        <f>K8-'Приложение 1 (ОТЧЕТНЫЙ ПЕРИОД) '!K8</f>
        <v>0</v>
      </c>
      <c r="L14" s="246">
        <f>L8-'Приложение 1 (ОТЧЕТНЫЙ ПЕРИОД) '!L8</f>
        <v>0</v>
      </c>
      <c r="M14" s="246">
        <f>M8-'Приложение 1 (ОТЧЕТНЫЙ ПЕРИОД) '!M8</f>
        <v>0</v>
      </c>
      <c r="N14" s="248">
        <f>N8-'Приложение 1 (ОТЧЕТНЫЙ ПЕРИОД) '!N8</f>
        <v>0</v>
      </c>
      <c r="O14" s="197"/>
      <c r="P14" s="249">
        <f>SUM(E14:O14)</f>
        <v>0</v>
      </c>
      <c r="Q14" s="220"/>
      <c r="R14" s="220"/>
      <c r="S14" s="239"/>
      <c r="T14" s="239"/>
      <c r="U14" s="239"/>
      <c r="V14" s="239"/>
      <c r="W14" s="220"/>
      <c r="X14" s="220"/>
      <c r="Y14" s="220"/>
      <c r="Z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18"/>
      <c r="AS14" s="218"/>
      <c r="AT14" s="218"/>
      <c r="AU14" s="218"/>
      <c r="AV14" s="218"/>
      <c r="AW14" s="218"/>
      <c r="AX14" s="218"/>
      <c r="AY14" s="218"/>
      <c r="AZ14" s="218"/>
    </row>
    <row r="15" spans="1:52" s="18" customFormat="1" ht="7.5" customHeight="1" x14ac:dyDescent="0.35">
      <c r="A15" s="240"/>
      <c r="B15" s="243"/>
      <c r="C15" s="244"/>
      <c r="D15" s="245"/>
      <c r="E15" s="246"/>
      <c r="F15" s="246"/>
      <c r="G15" s="246"/>
      <c r="H15" s="246"/>
      <c r="I15" s="246"/>
      <c r="J15" s="246"/>
      <c r="K15" s="247"/>
      <c r="L15" s="246"/>
      <c r="M15" s="246"/>
      <c r="N15" s="248"/>
      <c r="O15" s="197"/>
      <c r="P15" s="249"/>
      <c r="Q15" s="220"/>
      <c r="R15" s="220"/>
      <c r="S15" s="239"/>
      <c r="T15" s="239"/>
      <c r="U15" s="239"/>
      <c r="V15" s="239"/>
      <c r="W15" s="220"/>
      <c r="X15" s="220"/>
      <c r="Y15" s="220"/>
      <c r="Z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18"/>
      <c r="AS15" s="218"/>
      <c r="AT15" s="218"/>
      <c r="AU15" s="218"/>
      <c r="AV15" s="218"/>
      <c r="AW15" s="218"/>
      <c r="AX15" s="218"/>
      <c r="AY15" s="218"/>
      <c r="AZ15" s="218"/>
    </row>
    <row r="16" spans="1:52" s="18" customFormat="1" ht="11.25" customHeight="1" x14ac:dyDescent="0.25">
      <c r="A16" s="29"/>
      <c r="B16" s="30"/>
      <c r="C16" s="31"/>
      <c r="D16" s="32"/>
      <c r="E16" s="33"/>
      <c r="F16" s="33"/>
      <c r="G16" s="33"/>
      <c r="H16" s="33"/>
      <c r="I16" s="33"/>
      <c r="J16" s="33"/>
      <c r="K16" s="242"/>
      <c r="L16" s="33"/>
      <c r="M16" s="33"/>
      <c r="N16" s="35"/>
      <c r="O16" s="218"/>
      <c r="P16" s="219"/>
      <c r="Q16" s="220"/>
      <c r="R16" s="220"/>
      <c r="S16" s="239"/>
      <c r="T16" s="239"/>
      <c r="U16" s="239"/>
      <c r="V16" s="239"/>
      <c r="W16" s="220"/>
      <c r="X16" s="220"/>
      <c r="Y16" s="220"/>
      <c r="Z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18"/>
      <c r="AS16" s="218"/>
      <c r="AT16" s="218"/>
      <c r="AU16" s="218"/>
      <c r="AV16" s="218"/>
      <c r="AW16" s="218"/>
      <c r="AX16" s="218"/>
      <c r="AY16" s="218"/>
      <c r="AZ16" s="218"/>
    </row>
    <row r="17" spans="1:52" s="18" customFormat="1" ht="29.25" customHeight="1" x14ac:dyDescent="0.25">
      <c r="A17" s="250"/>
      <c r="B17" s="251"/>
      <c r="C17" s="252"/>
      <c r="D17" s="253"/>
      <c r="E17" s="254"/>
      <c r="F17" s="254"/>
      <c r="G17" s="254"/>
      <c r="H17" s="254"/>
      <c r="I17" s="254"/>
      <c r="J17" s="254"/>
      <c r="K17" s="255"/>
      <c r="L17" s="254"/>
      <c r="M17" s="254"/>
      <c r="N17" s="256"/>
      <c r="O17" s="218"/>
      <c r="P17" s="219"/>
      <c r="Q17" s="220"/>
      <c r="R17" s="220"/>
      <c r="S17" s="239"/>
      <c r="T17" s="239"/>
      <c r="U17" s="257"/>
      <c r="V17" s="257"/>
      <c r="W17" s="258"/>
      <c r="X17" s="259"/>
      <c r="Y17" s="260" t="s">
        <v>159</v>
      </c>
      <c r="Z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18"/>
      <c r="AS17" s="218"/>
      <c r="AT17" s="218"/>
      <c r="AU17" s="218"/>
      <c r="AV17" s="218"/>
      <c r="AW17" s="218"/>
      <c r="AX17" s="218"/>
      <c r="AY17" s="218"/>
      <c r="AZ17" s="218"/>
    </row>
    <row r="18" spans="1:52" s="18" customFormat="1" ht="24.75" customHeight="1" x14ac:dyDescent="0.25">
      <c r="A18" s="523"/>
      <c r="B18" s="524" t="s">
        <v>160</v>
      </c>
      <c r="C18" s="525"/>
      <c r="D18" s="36" t="s">
        <v>17</v>
      </c>
      <c r="E18" s="37">
        <f>'Приложение 1 (ОТЧЕТНЫЙ ПЕРИОД) '!E10</f>
        <v>56.477148290000002</v>
      </c>
      <c r="F18" s="37">
        <f>'Приложение 1 (ОТЧЕТНЫЙ ПЕРИОД) '!F10</f>
        <v>40.886904899999998</v>
      </c>
      <c r="G18" s="37">
        <f>'Приложение 1 (ОТЧЕТНЫЙ ПЕРИОД) '!G10</f>
        <v>3.4221684199999998</v>
      </c>
      <c r="H18" s="37">
        <f>'Приложение 1 (ОТЧЕТНЫЙ ПЕРИОД) '!H10</f>
        <v>54.623547010000003</v>
      </c>
      <c r="I18" s="37">
        <f>'Приложение 1 (ОТЧЕТНЫЙ ПЕРИОД) '!I10</f>
        <v>19.891882329999998</v>
      </c>
      <c r="J18" s="583"/>
      <c r="K18" s="38">
        <f>'Приложение 1 (ОТЧЕТНЫЙ ПЕРИОД) '!K10</f>
        <v>49.941027850000005</v>
      </c>
      <c r="L18" s="37">
        <f>'Приложение 1 (ОТЧЕТНЫЙ ПЕРИОД) '!L10</f>
        <v>304.13215700000001</v>
      </c>
      <c r="M18" s="37">
        <f>'Приложение 1 (ОТЧЕТНЫЙ ПЕРИОД) '!M10</f>
        <v>0.01</v>
      </c>
      <c r="N18" s="39">
        <f>'Приложение 1 (ОТЧЕТНЫЙ ПЕРИОД) '!N10</f>
        <v>485.07576248000004</v>
      </c>
      <c r="O18" s="218"/>
      <c r="P18" s="219"/>
      <c r="Q18" s="220"/>
      <c r="R18" s="610" t="str">
        <f>B18</f>
        <v xml:space="preserve">Всего по мероприятиям 
национальных проектов  </v>
      </c>
      <c r="S18" s="261" t="str">
        <f>D18</f>
        <v>Всего</v>
      </c>
      <c r="T18" s="261">
        <f>E18</f>
        <v>56.477148290000002</v>
      </c>
      <c r="U18" s="261">
        <f>F18</f>
        <v>40.886904899999998</v>
      </c>
      <c r="V18" s="261">
        <f>G18</f>
        <v>3.4221684199999998</v>
      </c>
      <c r="W18" s="261">
        <f>F18/E18%</f>
        <v>72.395484081549398</v>
      </c>
      <c r="X18" s="261">
        <f>G18/F18%</f>
        <v>8.3698397527761994</v>
      </c>
      <c r="Y18" s="222">
        <f>V18/T18%</f>
        <v>6.0593860058722875</v>
      </c>
      <c r="Z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18"/>
      <c r="AS18" s="218"/>
      <c r="AT18" s="218"/>
      <c r="AU18" s="218"/>
      <c r="AV18" s="218"/>
      <c r="AW18" s="218"/>
      <c r="AX18" s="218"/>
      <c r="AY18" s="218"/>
      <c r="AZ18" s="218"/>
    </row>
    <row r="19" spans="1:52" s="18" customFormat="1" ht="24.75" customHeight="1" x14ac:dyDescent="0.25">
      <c r="A19" s="523"/>
      <c r="B19" s="524"/>
      <c r="C19" s="525"/>
      <c r="D19" s="40" t="s">
        <v>18</v>
      </c>
      <c r="E19" s="43">
        <f>'Приложение 1 (ОТЧЕТНЫЙ ПЕРИОД) '!E11</f>
        <v>33.842419589999999</v>
      </c>
      <c r="F19" s="43">
        <f>'Приложение 1 (ОТЧЕТНЫЙ ПЕРИОД) '!F11</f>
        <v>32.868999799999997</v>
      </c>
      <c r="G19" s="43">
        <f>'Приложение 1 (ОТЧЕТНЫЙ ПЕРИОД) '!G11</f>
        <v>0</v>
      </c>
      <c r="H19" s="43">
        <f>'Приложение 1 (ОТЧЕТНЫЙ ПЕРИОД) '!H11</f>
        <v>25.42</v>
      </c>
      <c r="I19" s="43">
        <f>'Приложение 1 (ОТЧЕТНЫЙ ПЕРИОД) '!I11</f>
        <v>12.36</v>
      </c>
      <c r="J19" s="583"/>
      <c r="K19" s="262">
        <f>'Приложение 1 (ОТЧЕТНЫЙ ПЕРИОД) '!K11</f>
        <v>37.293680000000002</v>
      </c>
      <c r="L19" s="43">
        <f>'Приложение 1 (ОТЧЕТНЫЙ ПЕРИОД) '!L11</f>
        <v>209.98600000000002</v>
      </c>
      <c r="M19" s="43">
        <f>'Приложение 1 (ОТЧЕТНЫЙ ПЕРИОД) '!M11</f>
        <v>0</v>
      </c>
      <c r="N19" s="44">
        <f>'Приложение 1 (ОТЧЕТНЫЙ ПЕРИОД) '!N11</f>
        <v>318.90209959000003</v>
      </c>
      <c r="O19" s="218"/>
      <c r="P19" s="219"/>
      <c r="Q19" s="220"/>
      <c r="R19" s="610"/>
      <c r="S19" s="225"/>
      <c r="T19" s="225"/>
      <c r="U19" s="225"/>
      <c r="V19" s="225"/>
      <c r="W19" s="226"/>
      <c r="X19" s="227"/>
      <c r="Y19" s="220"/>
      <c r="Z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18"/>
      <c r="AS19" s="218"/>
      <c r="AT19" s="218"/>
      <c r="AU19" s="218"/>
      <c r="AV19" s="218"/>
      <c r="AW19" s="218"/>
      <c r="AX19" s="218"/>
      <c r="AY19" s="218"/>
      <c r="AZ19" s="218"/>
    </row>
    <row r="20" spans="1:52" s="18" customFormat="1" ht="24.75" customHeight="1" x14ac:dyDescent="0.25">
      <c r="A20" s="523"/>
      <c r="B20" s="524"/>
      <c r="C20" s="525"/>
      <c r="D20" s="40" t="s">
        <v>19</v>
      </c>
      <c r="E20" s="43">
        <f>'Приложение 1 (ОТЧЕТНЫЙ ПЕРИОД) '!E12</f>
        <v>18.623782260000002</v>
      </c>
      <c r="F20" s="43">
        <f>'Приложение 1 (ОТЧЕТНЫЙ ПЕРИОД) '!F12</f>
        <v>6.4441032899999993</v>
      </c>
      <c r="G20" s="43">
        <f>'Приложение 1 (ОТЧЕТНЫЙ ПЕРИОД) '!G12</f>
        <v>2.4407587899999998</v>
      </c>
      <c r="H20" s="43">
        <f>'Приложение 1 (ОТЧЕТНЫЙ ПЕРИОД) '!H12</f>
        <v>26.742000000000001</v>
      </c>
      <c r="I20" s="43">
        <f>'Приложение 1 (ОТЧЕТНЫЙ ПЕРИОД) '!I12</f>
        <v>6.09</v>
      </c>
      <c r="J20" s="583"/>
      <c r="K20" s="262">
        <f>'Приложение 1 (ОТЧЕТНЫЙ ПЕРИОД) '!K12</f>
        <v>8.3312874099999998</v>
      </c>
      <c r="L20" s="43">
        <f>'Приложение 1 (ОТЧЕТНЫЙ ПЕРИОД) '!L12</f>
        <v>75.78</v>
      </c>
      <c r="M20" s="43">
        <f>'Приложение 1 (ОТЧЕТНЫЙ ПЕРИОД) '!M12</f>
        <v>0</v>
      </c>
      <c r="N20" s="44">
        <f>'Приложение 1 (ОТЧЕТНЫЙ ПЕРИОД) '!N12</f>
        <v>135.56706967000002</v>
      </c>
      <c r="O20" s="218"/>
      <c r="P20" s="219"/>
      <c r="Q20" s="220"/>
      <c r="R20" s="610"/>
      <c r="S20" s="225"/>
      <c r="T20" s="225"/>
      <c r="U20" s="225"/>
      <c r="V20" s="225"/>
      <c r="W20" s="226"/>
      <c r="X20" s="227"/>
      <c r="Y20" s="220"/>
      <c r="Z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18"/>
      <c r="AS20" s="218"/>
      <c r="AT20" s="218"/>
      <c r="AU20" s="218"/>
      <c r="AV20" s="218"/>
      <c r="AW20" s="218"/>
      <c r="AX20" s="218"/>
      <c r="AY20" s="218"/>
      <c r="AZ20" s="218"/>
    </row>
    <row r="21" spans="1:52" s="18" customFormat="1" ht="24.75" customHeight="1" x14ac:dyDescent="0.25">
      <c r="A21" s="523"/>
      <c r="B21" s="524"/>
      <c r="C21" s="525"/>
      <c r="D21" s="45" t="s">
        <v>20</v>
      </c>
      <c r="E21" s="41">
        <f>'Приложение 1 (ОТЧЕТНЫЙ ПЕРИОД) '!E13</f>
        <v>4.0109464399999997</v>
      </c>
      <c r="F21" s="41">
        <f>'Приложение 1 (ОТЧЕТНЫЙ ПЕРИОД) '!F13</f>
        <v>1.57380181</v>
      </c>
      <c r="G21" s="41">
        <f>'Приложение 1 (ОТЧЕТНЫЙ ПЕРИОД) '!G13</f>
        <v>0.98140963000000003</v>
      </c>
      <c r="H21" s="41">
        <f>'Приложение 1 (ОТЧЕТНЫЙ ПЕРИОД) '!H13</f>
        <v>2.4615470099999999</v>
      </c>
      <c r="I21" s="41">
        <f>'Приложение 1 (ОТЧЕТНЫЙ ПЕРИОД) '!I13</f>
        <v>1.4418823300000001</v>
      </c>
      <c r="J21" s="583"/>
      <c r="K21" s="42">
        <f>'Приложение 1 (ОТЧЕТНЫЙ ПЕРИОД) '!K13</f>
        <v>4.3160604400000002</v>
      </c>
      <c r="L21" s="41">
        <f>'Приложение 1 (ОТЧЕТНЫЙ ПЕРИОД) '!L13</f>
        <v>18.366157000000001</v>
      </c>
      <c r="M21" s="41">
        <f>'Приложение 1 (ОТЧЕТНЫЙ ПЕРИОД) '!M13</f>
        <v>0.01</v>
      </c>
      <c r="N21" s="46">
        <f>'Приложение 1 (ОТЧЕТНЫЙ ПЕРИОД) '!N13</f>
        <v>30.606593220000004</v>
      </c>
      <c r="O21" s="218"/>
      <c r="P21" s="219"/>
      <c r="Q21" s="220"/>
      <c r="R21" s="610"/>
      <c r="S21" s="230"/>
      <c r="T21" s="230"/>
      <c r="U21" s="230"/>
      <c r="V21" s="230"/>
      <c r="W21" s="231"/>
      <c r="X21" s="232"/>
      <c r="Y21" s="220"/>
      <c r="Z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18"/>
      <c r="AS21" s="218"/>
      <c r="AT21" s="218"/>
      <c r="AU21" s="218"/>
      <c r="AV21" s="218"/>
      <c r="AW21" s="218"/>
      <c r="AX21" s="218"/>
      <c r="AY21" s="218"/>
      <c r="AZ21" s="218"/>
    </row>
    <row r="22" spans="1:52" s="18" customFormat="1" ht="24.75" customHeight="1" x14ac:dyDescent="0.35">
      <c r="A22" s="263"/>
      <c r="B22" s="264"/>
      <c r="C22" s="265"/>
      <c r="D22" s="266" t="s">
        <v>154</v>
      </c>
      <c r="E22" s="267">
        <f>E19+E20+E21</f>
        <v>56.477148290000002</v>
      </c>
      <c r="F22" s="267">
        <f>F19+F20+F21</f>
        <v>40.886904899999998</v>
      </c>
      <c r="G22" s="267">
        <f>G19+G20+G21</f>
        <v>3.4221684199999998</v>
      </c>
      <c r="H22" s="267">
        <f>H19+H20+H21</f>
        <v>54.623547010000003</v>
      </c>
      <c r="I22" s="267">
        <f>I19+I20+I21</f>
        <v>19.891882329999998</v>
      </c>
      <c r="J22" s="267"/>
      <c r="K22" s="268">
        <f>K19+K20+K21</f>
        <v>49.941027850000005</v>
      </c>
      <c r="L22" s="267">
        <f>L19+L20+L21</f>
        <v>304.13215700000001</v>
      </c>
      <c r="M22" s="267">
        <f>M19+M20+M21</f>
        <v>0.01</v>
      </c>
      <c r="N22" s="269">
        <f>N19+N20+N21</f>
        <v>485.07576248000004</v>
      </c>
      <c r="O22" s="270"/>
      <c r="P22" s="271">
        <f t="shared" ref="P22:P27" si="3">SUM(E22:O22)</f>
        <v>1014.4605982800001</v>
      </c>
      <c r="Q22" s="220"/>
      <c r="R22" s="220"/>
      <c r="S22" s="239"/>
      <c r="T22" s="239"/>
      <c r="U22" s="239"/>
      <c r="V22" s="239"/>
      <c r="W22" s="220"/>
      <c r="X22" s="220"/>
      <c r="Y22" s="220"/>
      <c r="Z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18"/>
      <c r="AS22" s="218"/>
      <c r="AT22" s="218"/>
      <c r="AU22" s="218"/>
      <c r="AV22" s="218"/>
      <c r="AW22" s="218"/>
      <c r="AX22" s="218"/>
      <c r="AY22" s="218"/>
      <c r="AZ22" s="218"/>
    </row>
    <row r="23" spans="1:52" s="18" customFormat="1" ht="24.75" customHeight="1" x14ac:dyDescent="0.35">
      <c r="A23" s="263"/>
      <c r="B23" s="264"/>
      <c r="C23" s="244"/>
      <c r="D23" s="272" t="s">
        <v>154</v>
      </c>
      <c r="E23" s="273">
        <f>E22-E18</f>
        <v>0</v>
      </c>
      <c r="F23" s="273">
        <f>F22-F18</f>
        <v>0</v>
      </c>
      <c r="G23" s="273">
        <f>G22-G18</f>
        <v>0</v>
      </c>
      <c r="H23" s="273">
        <f>H22-H18</f>
        <v>0</v>
      </c>
      <c r="I23" s="273">
        <f>I22-I18</f>
        <v>0</v>
      </c>
      <c r="J23" s="273"/>
      <c r="K23" s="274">
        <f>K22-K18</f>
        <v>0</v>
      </c>
      <c r="L23" s="273">
        <f>L22-L18</f>
        <v>0</v>
      </c>
      <c r="M23" s="273">
        <f>M22-M18</f>
        <v>0</v>
      </c>
      <c r="N23" s="275">
        <f>N22-N18</f>
        <v>0</v>
      </c>
      <c r="O23" s="218"/>
      <c r="P23" s="249">
        <f t="shared" si="3"/>
        <v>0</v>
      </c>
      <c r="Q23" s="220"/>
      <c r="R23" s="220"/>
      <c r="S23" s="239"/>
      <c r="T23" s="239"/>
      <c r="U23" s="239"/>
      <c r="V23" s="239"/>
      <c r="W23" s="220"/>
      <c r="X23" s="220"/>
      <c r="Y23" s="220"/>
      <c r="Z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18"/>
      <c r="AS23" s="218"/>
      <c r="AT23" s="218"/>
      <c r="AU23" s="218"/>
      <c r="AV23" s="218"/>
      <c r="AW23" s="218"/>
      <c r="AX23" s="218"/>
      <c r="AY23" s="218"/>
      <c r="AZ23" s="218"/>
    </row>
    <row r="24" spans="1:52" s="18" customFormat="1" ht="24.75" customHeight="1" x14ac:dyDescent="0.35">
      <c r="A24" s="276"/>
      <c r="B24" s="264" t="s">
        <v>154</v>
      </c>
      <c r="C24" s="244"/>
      <c r="D24" s="245" t="s">
        <v>17</v>
      </c>
      <c r="E24" s="277">
        <f>E25+E26+E27</f>
        <v>56.477148290000002</v>
      </c>
      <c r="F24" s="277">
        <f>F25+F26+F27</f>
        <v>40.886904899999998</v>
      </c>
      <c r="G24" s="277">
        <f>G25+G26+G27</f>
        <v>3.4221684199999998</v>
      </c>
      <c r="H24" s="277">
        <f>H25+H26+H27</f>
        <v>54.623547010000003</v>
      </c>
      <c r="I24" s="277">
        <f>I25+I26+I27</f>
        <v>19.891882329999998</v>
      </c>
      <c r="J24" s="277"/>
      <c r="K24" s="278">
        <f>K25+K26+K27</f>
        <v>49.941027850000005</v>
      </c>
      <c r="L24" s="277">
        <f>L25+L26+L27</f>
        <v>304.13215700000001</v>
      </c>
      <c r="M24" s="277">
        <f>M25+M26+M27</f>
        <v>0.01</v>
      </c>
      <c r="N24" s="277">
        <f>N25+N26+N27</f>
        <v>485.07576247999992</v>
      </c>
      <c r="O24" s="218"/>
      <c r="P24" s="249">
        <f t="shared" si="3"/>
        <v>1014.4605982799999</v>
      </c>
      <c r="Q24" s="220"/>
      <c r="R24" s="220"/>
      <c r="S24" s="239"/>
      <c r="T24" s="239"/>
      <c r="U24" s="239"/>
      <c r="V24" s="239"/>
      <c r="W24" s="220"/>
      <c r="X24" s="220"/>
      <c r="Y24" s="220"/>
      <c r="Z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18"/>
      <c r="AS24" s="218"/>
      <c r="AT24" s="218"/>
      <c r="AU24" s="218"/>
      <c r="AV24" s="218"/>
      <c r="AW24" s="218"/>
      <c r="AX24" s="218"/>
      <c r="AY24" s="218"/>
      <c r="AZ24" s="218"/>
    </row>
    <row r="25" spans="1:52" s="18" customFormat="1" ht="24.75" customHeight="1" x14ac:dyDescent="0.35">
      <c r="A25" s="276"/>
      <c r="B25" s="264" t="s">
        <v>154</v>
      </c>
      <c r="C25" s="244"/>
      <c r="D25" s="245" t="s">
        <v>18</v>
      </c>
      <c r="E25" s="279">
        <f t="shared" ref="E25:I27" si="4">E37+E44+E62+E69+E76+E83+E90+E97+E104+E111+E118+E125</f>
        <v>33.842419589999999</v>
      </c>
      <c r="F25" s="279">
        <f t="shared" si="4"/>
        <v>32.868999799999997</v>
      </c>
      <c r="G25" s="279">
        <f t="shared" si="4"/>
        <v>0</v>
      </c>
      <c r="H25" s="279">
        <f t="shared" si="4"/>
        <v>25.42</v>
      </c>
      <c r="I25" s="279">
        <f t="shared" si="4"/>
        <v>12.36</v>
      </c>
      <c r="J25" s="277"/>
      <c r="K25" s="280">
        <f t="shared" ref="K25:N27" si="5">K37+K44+K62+K69+K76+K83+K90+K97+K104+K111+K118+K125</f>
        <v>37.293680000000002</v>
      </c>
      <c r="L25" s="279">
        <f t="shared" si="5"/>
        <v>209.98600000000002</v>
      </c>
      <c r="M25" s="279">
        <f t="shared" si="5"/>
        <v>0</v>
      </c>
      <c r="N25" s="279">
        <f t="shared" si="5"/>
        <v>318.90209958999998</v>
      </c>
      <c r="O25" s="277"/>
      <c r="P25" s="249">
        <f t="shared" si="3"/>
        <v>670.67319898000005</v>
      </c>
      <c r="Q25" s="220"/>
      <c r="R25" s="220"/>
      <c r="S25" s="239"/>
      <c r="T25" s="239"/>
      <c r="U25" s="239"/>
      <c r="V25" s="239"/>
      <c r="W25" s="220"/>
      <c r="X25" s="220"/>
      <c r="Y25" s="220"/>
      <c r="Z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18"/>
      <c r="AS25" s="218"/>
      <c r="AT25" s="218"/>
      <c r="AU25" s="218"/>
      <c r="AV25" s="218"/>
      <c r="AW25" s="218"/>
      <c r="AX25" s="218"/>
      <c r="AY25" s="218"/>
      <c r="AZ25" s="218"/>
    </row>
    <row r="26" spans="1:52" s="18" customFormat="1" ht="24.75" customHeight="1" x14ac:dyDescent="0.35">
      <c r="A26" s="276"/>
      <c r="B26" s="264" t="s">
        <v>154</v>
      </c>
      <c r="C26" s="244"/>
      <c r="D26" s="245" t="s">
        <v>19</v>
      </c>
      <c r="E26" s="279">
        <f t="shared" si="4"/>
        <v>18.623782260000002</v>
      </c>
      <c r="F26" s="279">
        <f t="shared" si="4"/>
        <v>6.4441032899999993</v>
      </c>
      <c r="G26" s="279">
        <f t="shared" si="4"/>
        <v>2.4407587899999998</v>
      </c>
      <c r="H26" s="279">
        <f t="shared" si="4"/>
        <v>26.742000000000001</v>
      </c>
      <c r="I26" s="279">
        <f t="shared" si="4"/>
        <v>6.09</v>
      </c>
      <c r="J26" s="277"/>
      <c r="K26" s="280">
        <f t="shared" si="5"/>
        <v>8.3312874099999998</v>
      </c>
      <c r="L26" s="279">
        <f t="shared" si="5"/>
        <v>75.78</v>
      </c>
      <c r="M26" s="279">
        <f t="shared" si="5"/>
        <v>0</v>
      </c>
      <c r="N26" s="279">
        <f t="shared" si="5"/>
        <v>135.56706967</v>
      </c>
      <c r="O26" s="218"/>
      <c r="P26" s="249">
        <f t="shared" si="3"/>
        <v>280.01900142</v>
      </c>
      <c r="Q26" s="220"/>
      <c r="R26" s="220"/>
      <c r="S26" s="239"/>
      <c r="T26" s="239"/>
      <c r="U26" s="239"/>
      <c r="V26" s="239"/>
      <c r="W26" s="220"/>
      <c r="X26" s="220"/>
      <c r="Y26" s="220"/>
      <c r="Z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18"/>
      <c r="AS26" s="218"/>
      <c r="AT26" s="218"/>
      <c r="AU26" s="218"/>
      <c r="AV26" s="218"/>
      <c r="AW26" s="218"/>
      <c r="AX26" s="218"/>
      <c r="AY26" s="218"/>
      <c r="AZ26" s="218"/>
    </row>
    <row r="27" spans="1:52" s="18" customFormat="1" ht="24.75" customHeight="1" x14ac:dyDescent="0.35">
      <c r="A27" s="276"/>
      <c r="B27" s="264" t="s">
        <v>154</v>
      </c>
      <c r="C27" s="244"/>
      <c r="D27" s="245" t="s">
        <v>20</v>
      </c>
      <c r="E27" s="279">
        <f t="shared" si="4"/>
        <v>4.0109464399999997</v>
      </c>
      <c r="F27" s="279">
        <f t="shared" si="4"/>
        <v>1.57380181</v>
      </c>
      <c r="G27" s="279">
        <f t="shared" si="4"/>
        <v>0.98140963000000003</v>
      </c>
      <c r="H27" s="279">
        <f t="shared" si="4"/>
        <v>2.4615470099999999</v>
      </c>
      <c r="I27" s="279">
        <f t="shared" si="4"/>
        <v>1.4418823300000001</v>
      </c>
      <c r="J27" s="277"/>
      <c r="K27" s="280">
        <f t="shared" si="5"/>
        <v>4.3160604400000002</v>
      </c>
      <c r="L27" s="279">
        <f t="shared" si="5"/>
        <v>18.366157000000001</v>
      </c>
      <c r="M27" s="279">
        <f t="shared" si="5"/>
        <v>0.01</v>
      </c>
      <c r="N27" s="279">
        <f t="shared" si="5"/>
        <v>30.606593219999997</v>
      </c>
      <c r="O27" s="218"/>
      <c r="P27" s="249">
        <f t="shared" si="3"/>
        <v>63.768397879999995</v>
      </c>
      <c r="Q27" s="220"/>
      <c r="R27" s="220"/>
      <c r="S27" s="239"/>
      <c r="T27" s="239"/>
      <c r="U27" s="239"/>
      <c r="V27" s="239"/>
      <c r="W27" s="220"/>
      <c r="X27" s="220"/>
      <c r="Y27" s="220"/>
      <c r="Z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18"/>
      <c r="AS27" s="218"/>
      <c r="AT27" s="218"/>
      <c r="AU27" s="218"/>
      <c r="AV27" s="218"/>
      <c r="AW27" s="218"/>
      <c r="AX27" s="218"/>
      <c r="AY27" s="218"/>
      <c r="AZ27" s="218"/>
    </row>
    <row r="28" spans="1:52" s="290" customFormat="1" ht="20.25" customHeight="1" x14ac:dyDescent="0.4">
      <c r="A28" s="263"/>
      <c r="B28" s="264"/>
      <c r="C28" s="281"/>
      <c r="D28" s="282"/>
      <c r="E28" s="283"/>
      <c r="F28" s="283"/>
      <c r="G28" s="283"/>
      <c r="H28" s="283"/>
      <c r="I28" s="283"/>
      <c r="J28" s="283"/>
      <c r="K28" s="284"/>
      <c r="L28" s="283"/>
      <c r="M28" s="283"/>
      <c r="N28" s="285"/>
      <c r="O28" s="286"/>
      <c r="P28" s="287"/>
      <c r="Q28" s="288"/>
      <c r="R28" s="288"/>
      <c r="S28" s="289"/>
      <c r="T28" s="289"/>
      <c r="U28" s="289"/>
      <c r="V28" s="289"/>
      <c r="W28" s="288"/>
      <c r="X28" s="288"/>
      <c r="Y28" s="288"/>
      <c r="Z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6"/>
      <c r="AS28" s="286"/>
      <c r="AT28" s="286"/>
      <c r="AU28" s="286"/>
      <c r="AV28" s="286"/>
      <c r="AW28" s="286"/>
      <c r="AX28" s="286"/>
      <c r="AY28" s="286"/>
      <c r="AZ28" s="286"/>
    </row>
    <row r="29" spans="1:52" s="290" customFormat="1" ht="18.75" customHeight="1" x14ac:dyDescent="0.4">
      <c r="A29" s="263"/>
      <c r="B29" s="264" t="s">
        <v>154</v>
      </c>
      <c r="C29" s="281"/>
      <c r="D29" s="245" t="s">
        <v>17</v>
      </c>
      <c r="E29" s="291">
        <f t="shared" ref="E29:I32" si="6">E24-E18</f>
        <v>0</v>
      </c>
      <c r="F29" s="291">
        <f t="shared" si="6"/>
        <v>0</v>
      </c>
      <c r="G29" s="291">
        <f t="shared" si="6"/>
        <v>0</v>
      </c>
      <c r="H29" s="291">
        <f t="shared" si="6"/>
        <v>0</v>
      </c>
      <c r="I29" s="291">
        <f t="shared" si="6"/>
        <v>0</v>
      </c>
      <c r="J29" s="283"/>
      <c r="K29" s="292">
        <f t="shared" ref="K29:N32" si="7">K24-K18</f>
        <v>0</v>
      </c>
      <c r="L29" s="291">
        <f t="shared" si="7"/>
        <v>0</v>
      </c>
      <c r="M29" s="291">
        <f t="shared" si="7"/>
        <v>0</v>
      </c>
      <c r="N29" s="293">
        <f t="shared" si="7"/>
        <v>0</v>
      </c>
      <c r="O29" s="286"/>
      <c r="P29" s="249">
        <f>SUM(E29:O29)</f>
        <v>0</v>
      </c>
      <c r="Q29" s="288"/>
      <c r="R29" s="288"/>
      <c r="S29" s="289"/>
      <c r="T29" s="289"/>
      <c r="U29" s="289"/>
      <c r="V29" s="289"/>
      <c r="W29" s="288"/>
      <c r="X29" s="288"/>
      <c r="Y29" s="288"/>
      <c r="Z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6"/>
      <c r="AS29" s="286"/>
      <c r="AT29" s="286"/>
      <c r="AU29" s="286"/>
      <c r="AV29" s="286"/>
      <c r="AW29" s="286"/>
      <c r="AX29" s="286"/>
      <c r="AY29" s="286"/>
      <c r="AZ29" s="286"/>
    </row>
    <row r="30" spans="1:52" s="290" customFormat="1" ht="27.75" customHeight="1" x14ac:dyDescent="0.4">
      <c r="A30" s="263"/>
      <c r="B30" s="264" t="s">
        <v>154</v>
      </c>
      <c r="C30" s="281"/>
      <c r="D30" s="245" t="s">
        <v>18</v>
      </c>
      <c r="E30" s="291">
        <f t="shared" si="6"/>
        <v>0</v>
      </c>
      <c r="F30" s="291">
        <f t="shared" si="6"/>
        <v>0</v>
      </c>
      <c r="G30" s="291">
        <f t="shared" si="6"/>
        <v>0</v>
      </c>
      <c r="H30" s="291">
        <f t="shared" si="6"/>
        <v>0</v>
      </c>
      <c r="I30" s="291">
        <f t="shared" si="6"/>
        <v>0</v>
      </c>
      <c r="J30" s="283"/>
      <c r="K30" s="292">
        <f t="shared" si="7"/>
        <v>0</v>
      </c>
      <c r="L30" s="291">
        <f t="shared" si="7"/>
        <v>0</v>
      </c>
      <c r="M30" s="291">
        <f t="shared" si="7"/>
        <v>0</v>
      </c>
      <c r="N30" s="293">
        <f t="shared" si="7"/>
        <v>0</v>
      </c>
      <c r="O30" s="286"/>
      <c r="P30" s="249">
        <f>SUM(E30:O30)</f>
        <v>0</v>
      </c>
      <c r="Q30" s="288"/>
      <c r="R30" s="288"/>
      <c r="S30" s="289"/>
      <c r="T30" s="289"/>
      <c r="U30" s="289"/>
      <c r="V30" s="289"/>
      <c r="W30" s="288"/>
      <c r="X30" s="288"/>
      <c r="Y30" s="288"/>
      <c r="Z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6"/>
      <c r="AS30" s="286"/>
      <c r="AT30" s="286"/>
      <c r="AU30" s="286"/>
      <c r="AV30" s="286"/>
      <c r="AW30" s="286"/>
      <c r="AX30" s="286"/>
      <c r="AY30" s="286"/>
      <c r="AZ30" s="286"/>
    </row>
    <row r="31" spans="1:52" s="290" customFormat="1" ht="24" customHeight="1" x14ac:dyDescent="0.4">
      <c r="A31" s="263"/>
      <c r="B31" s="264" t="s">
        <v>154</v>
      </c>
      <c r="C31" s="281"/>
      <c r="D31" s="245" t="s">
        <v>19</v>
      </c>
      <c r="E31" s="291">
        <f t="shared" si="6"/>
        <v>0</v>
      </c>
      <c r="F31" s="291">
        <f t="shared" si="6"/>
        <v>0</v>
      </c>
      <c r="G31" s="291">
        <f t="shared" si="6"/>
        <v>0</v>
      </c>
      <c r="H31" s="291">
        <f t="shared" si="6"/>
        <v>0</v>
      </c>
      <c r="I31" s="291">
        <f t="shared" si="6"/>
        <v>0</v>
      </c>
      <c r="J31" s="283"/>
      <c r="K31" s="292">
        <f t="shared" si="7"/>
        <v>0</v>
      </c>
      <c r="L31" s="291">
        <f t="shared" si="7"/>
        <v>0</v>
      </c>
      <c r="M31" s="291">
        <f t="shared" si="7"/>
        <v>0</v>
      </c>
      <c r="N31" s="293">
        <f t="shared" si="7"/>
        <v>0</v>
      </c>
      <c r="O31" s="286"/>
      <c r="P31" s="249">
        <f>SUM(E31:O31)</f>
        <v>0</v>
      </c>
      <c r="Q31" s="288"/>
      <c r="R31" s="288"/>
      <c r="S31" s="289"/>
      <c r="T31" s="289"/>
      <c r="U31" s="289"/>
      <c r="V31" s="289"/>
      <c r="W31" s="288"/>
      <c r="X31" s="288"/>
      <c r="Y31" s="288"/>
      <c r="Z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6"/>
      <c r="AS31" s="286"/>
      <c r="AT31" s="286"/>
      <c r="AU31" s="286"/>
      <c r="AV31" s="286"/>
      <c r="AW31" s="286"/>
      <c r="AX31" s="286"/>
      <c r="AY31" s="286"/>
      <c r="AZ31" s="286"/>
    </row>
    <row r="32" spans="1:52" s="290" customFormat="1" ht="20.25" customHeight="1" x14ac:dyDescent="0.4">
      <c r="A32" s="294"/>
      <c r="B32" s="295" t="s">
        <v>154</v>
      </c>
      <c r="C32" s="296"/>
      <c r="D32" s="297" t="s">
        <v>20</v>
      </c>
      <c r="E32" s="298">
        <f t="shared" si="6"/>
        <v>0</v>
      </c>
      <c r="F32" s="298">
        <f t="shared" si="6"/>
        <v>0</v>
      </c>
      <c r="G32" s="298">
        <f t="shared" si="6"/>
        <v>0</v>
      </c>
      <c r="H32" s="298">
        <f t="shared" si="6"/>
        <v>0</v>
      </c>
      <c r="I32" s="298">
        <f t="shared" si="6"/>
        <v>0</v>
      </c>
      <c r="J32" s="299"/>
      <c r="K32" s="300">
        <f t="shared" si="7"/>
        <v>0</v>
      </c>
      <c r="L32" s="298">
        <f t="shared" si="7"/>
        <v>0</v>
      </c>
      <c r="M32" s="298">
        <f t="shared" si="7"/>
        <v>0</v>
      </c>
      <c r="N32" s="301">
        <f t="shared" si="7"/>
        <v>0</v>
      </c>
      <c r="O32" s="286"/>
      <c r="P32" s="249">
        <f>SUM(E32:O32)</f>
        <v>0</v>
      </c>
      <c r="Q32" s="288"/>
      <c r="R32" s="288"/>
      <c r="S32" s="289"/>
      <c r="T32" s="289"/>
      <c r="U32" s="289"/>
      <c r="V32" s="289"/>
      <c r="W32" s="288"/>
      <c r="X32" s="288"/>
      <c r="Y32" s="288"/>
      <c r="Z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6"/>
      <c r="AS32" s="286"/>
      <c r="AT32" s="286"/>
      <c r="AU32" s="286"/>
      <c r="AV32" s="286"/>
      <c r="AW32" s="286"/>
      <c r="AX32" s="286"/>
      <c r="AY32" s="286"/>
      <c r="AZ32" s="286"/>
    </row>
    <row r="33" spans="1:52" s="290" customFormat="1" ht="11.25" customHeight="1" x14ac:dyDescent="0.4">
      <c r="A33" s="302"/>
      <c r="B33" s="282"/>
      <c r="C33" s="281"/>
      <c r="D33" s="282"/>
      <c r="E33" s="283"/>
      <c r="F33" s="283"/>
      <c r="G33" s="283"/>
      <c r="H33" s="283"/>
      <c r="I33" s="283"/>
      <c r="J33" s="283"/>
      <c r="K33" s="284"/>
      <c r="L33" s="283"/>
      <c r="M33" s="283"/>
      <c r="N33" s="285"/>
      <c r="O33" s="286"/>
      <c r="P33" s="287"/>
      <c r="Q33" s="288"/>
      <c r="R33" s="288"/>
      <c r="S33" s="289"/>
      <c r="T33" s="289"/>
      <c r="U33" s="289"/>
      <c r="V33" s="289"/>
      <c r="W33" s="288"/>
      <c r="X33" s="288"/>
      <c r="Y33" s="288"/>
      <c r="Z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6"/>
      <c r="AS33" s="286"/>
      <c r="AT33" s="286"/>
      <c r="AU33" s="286"/>
      <c r="AV33" s="286"/>
      <c r="AW33" s="286"/>
      <c r="AX33" s="286"/>
      <c r="AY33" s="286"/>
      <c r="AZ33" s="286"/>
    </row>
    <row r="34" spans="1:52" s="18" customFormat="1" ht="11.25" customHeight="1" x14ac:dyDescent="0.25">
      <c r="A34" s="47"/>
      <c r="B34" s="32"/>
      <c r="C34" s="31"/>
      <c r="D34" s="32"/>
      <c r="E34" s="48"/>
      <c r="F34" s="48"/>
      <c r="G34" s="48"/>
      <c r="H34" s="48"/>
      <c r="I34" s="48"/>
      <c r="J34" s="48"/>
      <c r="K34" s="49"/>
      <c r="L34" s="48"/>
      <c r="M34" s="48"/>
      <c r="N34" s="50"/>
      <c r="O34" s="218"/>
      <c r="P34" s="219"/>
      <c r="Q34" s="220"/>
      <c r="R34" s="220"/>
      <c r="S34" s="239"/>
      <c r="T34" s="239"/>
      <c r="U34" s="239"/>
      <c r="V34" s="239"/>
      <c r="W34" s="220"/>
      <c r="X34" s="220"/>
      <c r="Y34" s="220"/>
      <c r="Z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18"/>
      <c r="AS34" s="218"/>
      <c r="AT34" s="218"/>
      <c r="AU34" s="218"/>
      <c r="AV34" s="218"/>
      <c r="AW34" s="218"/>
      <c r="AX34" s="218"/>
      <c r="AY34" s="218"/>
      <c r="AZ34" s="218"/>
    </row>
    <row r="35" spans="1:52" ht="48.75" customHeight="1" x14ac:dyDescent="0.25">
      <c r="A35" s="51"/>
      <c r="B35" s="52"/>
      <c r="C35" s="52"/>
      <c r="D35" s="52"/>
      <c r="E35" s="53" t="s">
        <v>22</v>
      </c>
      <c r="F35" s="54" t="s">
        <v>23</v>
      </c>
      <c r="G35" s="55"/>
      <c r="H35" s="52"/>
      <c r="I35" s="52"/>
      <c r="J35" s="52"/>
      <c r="K35" s="56"/>
      <c r="L35" s="52"/>
      <c r="M35" s="52"/>
      <c r="N35" s="57"/>
    </row>
    <row r="36" spans="1:52" s="18" customFormat="1" ht="40.5" x14ac:dyDescent="0.25">
      <c r="A36" s="608" t="str">
        <f>E35</f>
        <v>I</v>
      </c>
      <c r="B36" s="303" t="s">
        <v>55</v>
      </c>
      <c r="C36" s="611"/>
      <c r="D36" s="304" t="s">
        <v>17</v>
      </c>
      <c r="E36" s="305">
        <f>'Приложение 1 (ОТЧЕТНЫЙ ПЕРИОД) '!E98</f>
        <v>15.315223890000002</v>
      </c>
      <c r="F36" s="305">
        <f>'Приложение 1 (ОТЧЕТНЫЙ ПЕРИОД) '!F98</f>
        <v>5.9178685499999997</v>
      </c>
      <c r="G36" s="305">
        <f>'Приложение 1 (ОТЧЕТНЫЙ ПЕРИОД) '!G98</f>
        <v>2.3521826299999997</v>
      </c>
      <c r="H36" s="305">
        <f>'Приложение 1 (ОТЧЕТНЫЙ ПЕРИОД) '!H98</f>
        <v>1.44215223</v>
      </c>
      <c r="I36" s="305">
        <f>'Приложение 1 (ОТЧЕТНЫЙ ПЕРИОД) '!I98</f>
        <v>1.038</v>
      </c>
      <c r="J36" s="606"/>
      <c r="K36" s="306">
        <f>'Приложение 1 (ОТЧЕТНЫЙ ПЕРИОД) '!K98</f>
        <v>11.463999999999999</v>
      </c>
      <c r="L36" s="305">
        <f>'Приложение 1 (ОТЧЕТНЫЙ ПЕРИОД) '!L98</f>
        <v>39.215000000000003</v>
      </c>
      <c r="M36" s="305">
        <f>'Приложение 1 (ОТЧЕТНЫЙ ПЕРИОД) '!M98</f>
        <v>0</v>
      </c>
      <c r="N36" s="307">
        <f>'Приложение 1 (ОТЧЕТНЫЙ ПЕРИОД) '!N98</f>
        <v>68.474376120000002</v>
      </c>
      <c r="O36" s="218"/>
      <c r="P36" s="197"/>
      <c r="Q36" s="220"/>
      <c r="R36" s="607" t="str">
        <f>B37</f>
        <v>ДЕМОГРАФИЯ</v>
      </c>
      <c r="S36" s="308" t="str">
        <f>D36</f>
        <v>Всего</v>
      </c>
      <c r="T36" s="308">
        <f>E36</f>
        <v>15.315223890000002</v>
      </c>
      <c r="U36" s="308">
        <f>F36</f>
        <v>5.9178685499999997</v>
      </c>
      <c r="V36" s="308">
        <f>G36</f>
        <v>2.3521826299999997</v>
      </c>
      <c r="W36" s="308">
        <f>F36/E36%</f>
        <v>38.640431197770752</v>
      </c>
      <c r="X36" s="309">
        <f>G36/F36%</f>
        <v>39.747125339578552</v>
      </c>
      <c r="Y36" s="222">
        <f>V36/T36%</f>
        <v>15.358460619931554</v>
      </c>
      <c r="Z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18"/>
      <c r="AS36" s="218"/>
      <c r="AT36" s="218"/>
      <c r="AU36" s="218"/>
      <c r="AV36" s="218"/>
      <c r="AW36" s="218"/>
      <c r="AX36" s="218"/>
      <c r="AY36" s="218"/>
      <c r="AZ36" s="218"/>
    </row>
    <row r="37" spans="1:52" s="98" customFormat="1" ht="23.25" x14ac:dyDescent="0.25">
      <c r="A37" s="608"/>
      <c r="B37" s="539" t="str">
        <f>F35</f>
        <v>ДЕМОГРАФИЯ</v>
      </c>
      <c r="C37" s="611"/>
      <c r="D37" s="93" t="s">
        <v>18</v>
      </c>
      <c r="E37" s="310">
        <f>'Приложение 1 (ОТЧЕТНЫЙ ПЕРИОД) '!E99</f>
        <v>0</v>
      </c>
      <c r="F37" s="310">
        <f>'Приложение 1 (ОТЧЕТНЫЙ ПЕРИОД) '!F99</f>
        <v>0</v>
      </c>
      <c r="G37" s="310">
        <f>'Приложение 1 (ОТЧЕТНЫЙ ПЕРИОД) '!G99</f>
        <v>0</v>
      </c>
      <c r="H37" s="310">
        <f>'Приложение 1 (ОТЧЕТНЫЙ ПЕРИОД) '!H99</f>
        <v>0</v>
      </c>
      <c r="I37" s="310">
        <f>'Приложение 1 (ОТЧЕТНЫЙ ПЕРИОД) '!I99</f>
        <v>0</v>
      </c>
      <c r="J37" s="606"/>
      <c r="K37" s="311">
        <f>'Приложение 1 (ОТЧЕТНЫЙ ПЕРИОД) '!K99</f>
        <v>0</v>
      </c>
      <c r="L37" s="310">
        <f>'Приложение 1 (ОТЧЕТНЫЙ ПЕРИОД) '!L99</f>
        <v>0</v>
      </c>
      <c r="M37" s="310">
        <f>'Приложение 1 (ОТЧЕТНЫЙ ПЕРИОД) '!M99</f>
        <v>0</v>
      </c>
      <c r="N37" s="312">
        <f>'Приложение 1 (ОТЧЕТНЫЙ ПЕРИОД) '!N99</f>
        <v>0</v>
      </c>
      <c r="O37" s="196"/>
      <c r="P37" s="197"/>
      <c r="Q37" s="198"/>
      <c r="R37" s="607"/>
      <c r="S37" s="225"/>
      <c r="T37" s="225"/>
      <c r="U37" s="225"/>
      <c r="V37" s="225"/>
      <c r="W37" s="226"/>
      <c r="X37" s="227"/>
      <c r="Y37" s="198"/>
      <c r="Z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6"/>
      <c r="AS37" s="196"/>
      <c r="AT37" s="196"/>
      <c r="AU37" s="196"/>
      <c r="AV37" s="196"/>
      <c r="AW37" s="196"/>
      <c r="AX37" s="196"/>
      <c r="AY37" s="196"/>
      <c r="AZ37" s="196"/>
    </row>
    <row r="38" spans="1:52" s="98" customFormat="1" ht="28.5" customHeight="1" x14ac:dyDescent="0.25">
      <c r="A38" s="608"/>
      <c r="B38" s="539"/>
      <c r="C38" s="611"/>
      <c r="D38" s="93" t="s">
        <v>19</v>
      </c>
      <c r="E38" s="310">
        <f>'Приложение 1 (ОТЧЕТНЫЙ ПЕРИОД) '!E100</f>
        <v>13.474226750000001</v>
      </c>
      <c r="F38" s="310">
        <f>'Приложение 1 (ОТЧЕТНЫЙ ПЕРИОД) '!F100</f>
        <v>4.5373953399999998</v>
      </c>
      <c r="G38" s="310">
        <f>'Приложение 1 (ОТЧЕТНЫЙ ПЕРИОД) '!G100</f>
        <v>1.3759999999999999</v>
      </c>
      <c r="H38" s="310">
        <f>'Приложение 1 (ОТЧЕТНЫЙ ПЕРИОД) '!H100</f>
        <v>0.39200000000000002</v>
      </c>
      <c r="I38" s="310">
        <f>'Приложение 1 (ОТЧЕТНЫЙ ПЕРИОД) '!I100</f>
        <v>0</v>
      </c>
      <c r="J38" s="606"/>
      <c r="K38" s="311">
        <f>'Приложение 1 (ОТЧЕТНЫЙ ПЕРИОД) '!K100</f>
        <v>7.3279999999999994</v>
      </c>
      <c r="L38" s="310">
        <f>'Приложение 1 (ОТЧЕТНЫЙ ПЕРИОД) '!L100</f>
        <v>38.484000000000002</v>
      </c>
      <c r="M38" s="310">
        <f>'Приложение 1 (ОТЧЕТНЫЙ ПЕРИОД) '!M100</f>
        <v>0</v>
      </c>
      <c r="N38" s="312">
        <f>'Приложение 1 (ОТЧЕТНЫЙ ПЕРИОД) '!N100</f>
        <v>59.67822675</v>
      </c>
      <c r="O38" s="196"/>
      <c r="P38" s="197"/>
      <c r="Q38" s="198"/>
      <c r="R38" s="607"/>
      <c r="S38" s="225"/>
      <c r="T38" s="225"/>
      <c r="U38" s="225"/>
      <c r="V38" s="225"/>
      <c r="W38" s="226"/>
      <c r="X38" s="227"/>
      <c r="Y38" s="198"/>
      <c r="Z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6"/>
      <c r="AS38" s="196"/>
      <c r="AT38" s="196"/>
      <c r="AU38" s="196"/>
      <c r="AV38" s="196"/>
      <c r="AW38" s="196"/>
      <c r="AX38" s="196"/>
      <c r="AY38" s="196"/>
      <c r="AZ38" s="196"/>
    </row>
    <row r="39" spans="1:52" s="18" customFormat="1" ht="23.25" x14ac:dyDescent="0.25">
      <c r="A39" s="608"/>
      <c r="B39" s="539"/>
      <c r="C39" s="611"/>
      <c r="D39" s="99" t="s">
        <v>20</v>
      </c>
      <c r="E39" s="313">
        <f>'Приложение 1 (ОТЧЕТНЫЙ ПЕРИОД) '!E101</f>
        <v>1.8409971399999998</v>
      </c>
      <c r="F39" s="313">
        <f>'Приложение 1 (ОТЧЕТНЫЙ ПЕРИОД) '!F101</f>
        <v>1.3804732100000001</v>
      </c>
      <c r="G39" s="313">
        <f>'Приложение 1 (ОТЧЕТНЫЙ ПЕРИОД) '!G101</f>
        <v>0.97618263000000005</v>
      </c>
      <c r="H39" s="313">
        <f>'Приложение 1 (ОТЧЕТНЫЙ ПЕРИОД) '!H101</f>
        <v>1.0501522300000001</v>
      </c>
      <c r="I39" s="313">
        <f>'Приложение 1 (ОТЧЕТНЫЙ ПЕРИОД) '!I101</f>
        <v>1.038</v>
      </c>
      <c r="J39" s="606"/>
      <c r="K39" s="314">
        <f>'Приложение 1 (ОТЧЕТНЫЙ ПЕРИОД) '!K101</f>
        <v>4.1360000000000001</v>
      </c>
      <c r="L39" s="313">
        <f>'Приложение 1 (ОТЧЕТНЫЙ ПЕРИОД) '!L101</f>
        <v>0.73099999999999998</v>
      </c>
      <c r="M39" s="313">
        <f>'Приложение 1 (ОТЧЕТНЫЙ ПЕРИОД) '!M101</f>
        <v>0</v>
      </c>
      <c r="N39" s="315">
        <f>'Приложение 1 (ОТЧЕТНЫЙ ПЕРИОД) '!N101</f>
        <v>8.7961493700000002</v>
      </c>
      <c r="O39" s="218"/>
      <c r="P39" s="197"/>
      <c r="Q39" s="220"/>
      <c r="R39" s="607"/>
      <c r="S39" s="230"/>
      <c r="T39" s="230"/>
      <c r="U39" s="230"/>
      <c r="V39" s="230"/>
      <c r="W39" s="231"/>
      <c r="X39" s="232"/>
      <c r="Y39" s="220"/>
      <c r="Z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18"/>
      <c r="AS39" s="218"/>
      <c r="AT39" s="218"/>
      <c r="AU39" s="218"/>
      <c r="AV39" s="218"/>
      <c r="AW39" s="218"/>
      <c r="AX39" s="218"/>
      <c r="AY39" s="218"/>
      <c r="AZ39" s="218"/>
    </row>
    <row r="40" spans="1:52" s="18" customFormat="1" ht="23.25" x14ac:dyDescent="0.35">
      <c r="C40" s="316"/>
      <c r="D40" s="317" t="s">
        <v>154</v>
      </c>
      <c r="E40" s="318">
        <f>E37+E38+E39</f>
        <v>15.315223890000002</v>
      </c>
      <c r="F40" s="318">
        <f>F37+F38+F39</f>
        <v>5.9178685499999997</v>
      </c>
      <c r="G40" s="318">
        <f>G37+G38+G39</f>
        <v>2.3521826299999997</v>
      </c>
      <c r="H40" s="318">
        <f>H37+H38+H39</f>
        <v>1.44215223</v>
      </c>
      <c r="I40" s="318">
        <f>I37+I38+I39</f>
        <v>1.038</v>
      </c>
      <c r="J40" s="318"/>
      <c r="K40" s="319">
        <f>K37+K38+K39</f>
        <v>11.463999999999999</v>
      </c>
      <c r="L40" s="318">
        <f>L37+L38+L39</f>
        <v>39.215000000000003</v>
      </c>
      <c r="M40" s="318">
        <f>M37+M38+M39</f>
        <v>0</v>
      </c>
      <c r="N40" s="318">
        <f>N37+N38+N39</f>
        <v>68.474376120000002</v>
      </c>
      <c r="O40" s="270"/>
      <c r="P40" s="271">
        <f>SUM(E40:O40)</f>
        <v>145.21880342000003</v>
      </c>
      <c r="Q40" s="220"/>
      <c r="R40" s="220"/>
      <c r="S40" s="239"/>
      <c r="T40" s="239"/>
      <c r="U40" s="239"/>
      <c r="V40" s="239"/>
      <c r="W40" s="220"/>
      <c r="X40" s="220"/>
      <c r="Y40" s="220"/>
      <c r="Z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18"/>
      <c r="AS40" s="218"/>
      <c r="AT40" s="218"/>
      <c r="AU40" s="218"/>
      <c r="AV40" s="218"/>
      <c r="AW40" s="218"/>
      <c r="AX40" s="218"/>
      <c r="AY40" s="218"/>
      <c r="AZ40" s="218"/>
    </row>
    <row r="41" spans="1:52" s="18" customFormat="1" ht="23.25" x14ac:dyDescent="0.35">
      <c r="D41" s="320" t="s">
        <v>154</v>
      </c>
      <c r="E41" s="321">
        <f>E40-E36</f>
        <v>0</v>
      </c>
      <c r="F41" s="321">
        <f>F40-F36</f>
        <v>0</v>
      </c>
      <c r="G41" s="321">
        <f>G40-G36</f>
        <v>0</v>
      </c>
      <c r="H41" s="321">
        <f>H40-H36</f>
        <v>0</v>
      </c>
      <c r="I41" s="321">
        <f>I40-I36</f>
        <v>0</v>
      </c>
      <c r="J41" s="321"/>
      <c r="K41" s="322">
        <f>K40-K36</f>
        <v>0</v>
      </c>
      <c r="L41" s="321">
        <f>L40-L36</f>
        <v>0</v>
      </c>
      <c r="M41" s="321">
        <f>M40-M36</f>
        <v>0</v>
      </c>
      <c r="N41" s="321">
        <f>N40-N36</f>
        <v>0</v>
      </c>
      <c r="O41" s="196"/>
      <c r="P41" s="249">
        <f>SUM(E41:O41)</f>
        <v>0</v>
      </c>
      <c r="Q41" s="220"/>
      <c r="R41" s="220"/>
      <c r="S41" s="239"/>
      <c r="T41" s="239"/>
      <c r="U41" s="239"/>
      <c r="V41" s="239"/>
      <c r="W41" s="220"/>
      <c r="X41" s="220"/>
      <c r="Y41" s="220"/>
      <c r="Z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18"/>
      <c r="AS41" s="218"/>
      <c r="AT41" s="218"/>
      <c r="AU41" s="218"/>
      <c r="AV41" s="218"/>
      <c r="AW41" s="218"/>
      <c r="AX41" s="218"/>
      <c r="AY41" s="218"/>
      <c r="AZ41" s="218"/>
    </row>
    <row r="42" spans="1:52" s="18" customFormat="1" ht="53.25" customHeight="1" x14ac:dyDescent="0.25">
      <c r="A42" s="51"/>
      <c r="B42" s="52"/>
      <c r="C42" s="52"/>
      <c r="D42" s="52"/>
      <c r="E42" s="53" t="s">
        <v>56</v>
      </c>
      <c r="F42" s="54" t="s">
        <v>57</v>
      </c>
      <c r="G42" s="55"/>
      <c r="H42" s="52"/>
      <c r="I42" s="52"/>
      <c r="J42" s="52"/>
      <c r="K42" s="56"/>
      <c r="L42" s="52"/>
      <c r="M42" s="52"/>
      <c r="N42" s="57"/>
      <c r="O42" s="218"/>
      <c r="P42" s="197"/>
      <c r="Q42" s="220"/>
      <c r="R42" s="220"/>
      <c r="S42" s="239"/>
      <c r="T42" s="239"/>
      <c r="U42" s="239"/>
      <c r="V42" s="239"/>
      <c r="W42" s="220"/>
      <c r="X42" s="220"/>
      <c r="Y42" s="220"/>
      <c r="Z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18"/>
      <c r="AS42" s="218"/>
      <c r="AT42" s="218"/>
      <c r="AU42" s="218"/>
      <c r="AV42" s="218"/>
      <c r="AW42" s="218"/>
      <c r="AX42" s="218"/>
      <c r="AY42" s="218"/>
      <c r="AZ42" s="218"/>
    </row>
    <row r="43" spans="1:52" s="18" customFormat="1" ht="40.5" x14ac:dyDescent="0.25">
      <c r="A43" s="608" t="str">
        <f>E42</f>
        <v>II</v>
      </c>
      <c r="B43" s="88" t="s">
        <v>55</v>
      </c>
      <c r="C43" s="537"/>
      <c r="D43" s="304" t="s">
        <v>17</v>
      </c>
      <c r="E43" s="305">
        <f>'Приложение 1 (ОТЧЕТНЫЙ ПЕРИОД) '!E118</f>
        <v>0</v>
      </c>
      <c r="F43" s="305">
        <f>'Приложение 1 (ОТЧЕТНЫЙ ПЕРИОД) '!F118</f>
        <v>0</v>
      </c>
      <c r="G43" s="305">
        <f>'Приложение 1 (ОТЧЕТНЫЙ ПЕРИОД) '!G118</f>
        <v>0</v>
      </c>
      <c r="H43" s="305">
        <f>'Приложение 1 (ОТЧЕТНЫЙ ПЕРИОД) '!H118</f>
        <v>0</v>
      </c>
      <c r="I43" s="305">
        <f>'Приложение 1 (ОТЧЕТНЫЙ ПЕРИОД) '!I118</f>
        <v>0</v>
      </c>
      <c r="J43" s="606"/>
      <c r="K43" s="306">
        <f>'Приложение 1 (ОТЧЕТНЫЙ ПЕРИОД) '!K118</f>
        <v>0</v>
      </c>
      <c r="L43" s="305">
        <f>'Приложение 1 (ОТЧЕТНЫЙ ПЕРИОД) '!L118</f>
        <v>0</v>
      </c>
      <c r="M43" s="305">
        <f>'Приложение 1 (ОТЧЕТНЫЙ ПЕРИОД) '!M118</f>
        <v>0</v>
      </c>
      <c r="N43" s="307">
        <f>'Приложение 1 (ОТЧЕТНЫЙ ПЕРИОД) '!N118</f>
        <v>0</v>
      </c>
      <c r="O43" s="218"/>
      <c r="P43" s="197"/>
      <c r="Q43" s="220"/>
      <c r="R43" s="607" t="str">
        <f>B44</f>
        <v>ЗДРАВООХРАНЕНИЕ</v>
      </c>
      <c r="S43" s="308" t="str">
        <f>D43</f>
        <v>Всего</v>
      </c>
      <c r="T43" s="308">
        <f>E43</f>
        <v>0</v>
      </c>
      <c r="U43" s="308">
        <f>F43</f>
        <v>0</v>
      </c>
      <c r="V43" s="308">
        <f>G43</f>
        <v>0</v>
      </c>
      <c r="W43" s="308" t="e">
        <f>F43/E43%</f>
        <v>#DIV/0!</v>
      </c>
      <c r="X43" s="309" t="e">
        <f>G43/F43%</f>
        <v>#DIV/0!</v>
      </c>
      <c r="Y43" s="222" t="e">
        <f>V43/T43%</f>
        <v>#DIV/0!</v>
      </c>
      <c r="Z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18"/>
      <c r="AS43" s="218"/>
      <c r="AT43" s="218"/>
      <c r="AU43" s="218"/>
      <c r="AV43" s="218"/>
      <c r="AW43" s="218"/>
      <c r="AX43" s="218"/>
      <c r="AY43" s="218"/>
      <c r="AZ43" s="218"/>
    </row>
    <row r="44" spans="1:52" s="18" customFormat="1" ht="23.25" customHeight="1" x14ac:dyDescent="0.25">
      <c r="A44" s="608"/>
      <c r="B44" s="539" t="str">
        <f>F42</f>
        <v>ЗДРАВООХРАНЕНИЕ</v>
      </c>
      <c r="C44" s="537"/>
      <c r="D44" s="93" t="s">
        <v>18</v>
      </c>
      <c r="E44" s="310">
        <f>'Приложение 1 (ОТЧЕТНЫЙ ПЕРИОД) '!E119</f>
        <v>0</v>
      </c>
      <c r="F44" s="310">
        <f>'Приложение 1 (ОТЧЕТНЫЙ ПЕРИОД) '!F119</f>
        <v>0</v>
      </c>
      <c r="G44" s="310">
        <f>'Приложение 1 (ОТЧЕТНЫЙ ПЕРИОД) '!G119</f>
        <v>0</v>
      </c>
      <c r="H44" s="310">
        <f>'Приложение 1 (ОТЧЕТНЫЙ ПЕРИОД) '!H119</f>
        <v>0</v>
      </c>
      <c r="I44" s="310">
        <f>'Приложение 1 (ОТЧЕТНЫЙ ПЕРИОД) '!I119</f>
        <v>0</v>
      </c>
      <c r="J44" s="606"/>
      <c r="K44" s="311">
        <f>'Приложение 1 (ОТЧЕТНЫЙ ПЕРИОД) '!K119</f>
        <v>0</v>
      </c>
      <c r="L44" s="310">
        <f>'Приложение 1 (ОТЧЕТНЫЙ ПЕРИОД) '!L119</f>
        <v>0</v>
      </c>
      <c r="M44" s="310">
        <f>'Приложение 1 (ОТЧЕТНЫЙ ПЕРИОД) '!M119</f>
        <v>0</v>
      </c>
      <c r="N44" s="312">
        <f>'Приложение 1 (ОТЧЕТНЫЙ ПЕРИОД) '!N119</f>
        <v>0</v>
      </c>
      <c r="O44" s="218"/>
      <c r="P44" s="197"/>
      <c r="Q44" s="220"/>
      <c r="R44" s="607"/>
      <c r="S44" s="225"/>
      <c r="T44" s="225"/>
      <c r="U44" s="225"/>
      <c r="V44" s="225"/>
      <c r="W44" s="226"/>
      <c r="X44" s="227"/>
      <c r="Y44" s="220"/>
      <c r="Z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18"/>
      <c r="AS44" s="218"/>
      <c r="AT44" s="218"/>
      <c r="AU44" s="218"/>
      <c r="AV44" s="218"/>
      <c r="AW44" s="218"/>
      <c r="AX44" s="218"/>
      <c r="AY44" s="218"/>
      <c r="AZ44" s="218"/>
    </row>
    <row r="45" spans="1:52" s="18" customFormat="1" ht="23.25" customHeight="1" x14ac:dyDescent="0.25">
      <c r="A45" s="608"/>
      <c r="B45" s="539"/>
      <c r="C45" s="537"/>
      <c r="D45" s="93" t="s">
        <v>19</v>
      </c>
      <c r="E45" s="310">
        <f>'Приложение 1 (ОТЧЕТНЫЙ ПЕРИОД) '!E120</f>
        <v>0</v>
      </c>
      <c r="F45" s="310">
        <f>'Приложение 1 (ОТЧЕТНЫЙ ПЕРИОД) '!F120</f>
        <v>0</v>
      </c>
      <c r="G45" s="310">
        <f>'Приложение 1 (ОТЧЕТНЫЙ ПЕРИОД) '!G120</f>
        <v>0</v>
      </c>
      <c r="H45" s="310">
        <f>'Приложение 1 (ОТЧЕТНЫЙ ПЕРИОД) '!H120</f>
        <v>0</v>
      </c>
      <c r="I45" s="310">
        <f>'Приложение 1 (ОТЧЕТНЫЙ ПЕРИОД) '!I120</f>
        <v>0</v>
      </c>
      <c r="J45" s="606"/>
      <c r="K45" s="311">
        <f>'Приложение 1 (ОТЧЕТНЫЙ ПЕРИОД) '!K120</f>
        <v>0</v>
      </c>
      <c r="L45" s="310">
        <f>'Приложение 1 (ОТЧЕТНЫЙ ПЕРИОД) '!L120</f>
        <v>0</v>
      </c>
      <c r="M45" s="310">
        <f>'Приложение 1 (ОТЧЕТНЫЙ ПЕРИОД) '!M120</f>
        <v>0</v>
      </c>
      <c r="N45" s="312">
        <f>'Приложение 1 (ОТЧЕТНЫЙ ПЕРИОД) '!N120</f>
        <v>0</v>
      </c>
      <c r="O45" s="218"/>
      <c r="P45" s="197"/>
      <c r="Q45" s="220"/>
      <c r="R45" s="607"/>
      <c r="S45" s="225"/>
      <c r="T45" s="225"/>
      <c r="U45" s="225"/>
      <c r="V45" s="225"/>
      <c r="W45" s="226"/>
      <c r="X45" s="227"/>
      <c r="Y45" s="220"/>
      <c r="Z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18"/>
      <c r="AS45" s="218"/>
      <c r="AT45" s="218"/>
      <c r="AU45" s="218"/>
      <c r="AV45" s="218"/>
      <c r="AW45" s="218"/>
      <c r="AX45" s="218"/>
      <c r="AY45" s="218"/>
      <c r="AZ45" s="218"/>
    </row>
    <row r="46" spans="1:52" s="18" customFormat="1" ht="23.25" customHeight="1" x14ac:dyDescent="0.25">
      <c r="A46" s="608"/>
      <c r="B46" s="539"/>
      <c r="C46" s="537"/>
      <c r="D46" s="99" t="s">
        <v>20</v>
      </c>
      <c r="E46" s="313">
        <f>'Приложение 1 (ОТЧЕТНЫЙ ПЕРИОД) '!E121</f>
        <v>0</v>
      </c>
      <c r="F46" s="313">
        <f>'Приложение 1 (ОТЧЕТНЫЙ ПЕРИОД) '!F121</f>
        <v>0</v>
      </c>
      <c r="G46" s="313">
        <f>'Приложение 1 (ОТЧЕТНЫЙ ПЕРИОД) '!G121</f>
        <v>0</v>
      </c>
      <c r="H46" s="313">
        <f>'Приложение 1 (ОТЧЕТНЫЙ ПЕРИОД) '!H121</f>
        <v>0</v>
      </c>
      <c r="I46" s="313">
        <f>'Приложение 1 (ОТЧЕТНЫЙ ПЕРИОД) '!I121</f>
        <v>0</v>
      </c>
      <c r="J46" s="606"/>
      <c r="K46" s="314">
        <f>'Приложение 1 (ОТЧЕТНЫЙ ПЕРИОД) '!K121</f>
        <v>0</v>
      </c>
      <c r="L46" s="313">
        <f>'Приложение 1 (ОТЧЕТНЫЙ ПЕРИОД) '!L121</f>
        <v>0</v>
      </c>
      <c r="M46" s="313">
        <f>'Приложение 1 (ОТЧЕТНЫЙ ПЕРИОД) '!M121</f>
        <v>0</v>
      </c>
      <c r="N46" s="315">
        <f>'Приложение 1 (ОТЧЕТНЫЙ ПЕРИОД) '!N121</f>
        <v>0</v>
      </c>
      <c r="O46" s="218"/>
      <c r="P46" s="197"/>
      <c r="Q46" s="220"/>
      <c r="R46" s="607"/>
      <c r="S46" s="230"/>
      <c r="T46" s="230"/>
      <c r="U46" s="230"/>
      <c r="V46" s="230"/>
      <c r="W46" s="231"/>
      <c r="X46" s="232"/>
      <c r="Y46" s="220"/>
      <c r="Z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18"/>
      <c r="AS46" s="218"/>
      <c r="AT46" s="218"/>
      <c r="AU46" s="218"/>
      <c r="AV46" s="218"/>
      <c r="AW46" s="218"/>
      <c r="AX46" s="218"/>
      <c r="AY46" s="218"/>
      <c r="AZ46" s="218"/>
    </row>
    <row r="47" spans="1:52" s="18" customFormat="1" ht="23.25" x14ac:dyDescent="0.35">
      <c r="C47" s="316"/>
      <c r="D47" s="317" t="s">
        <v>154</v>
      </c>
      <c r="E47" s="318">
        <f>E44+E45+E46</f>
        <v>0</v>
      </c>
      <c r="F47" s="318">
        <f>F44+F45+F46</f>
        <v>0</v>
      </c>
      <c r="G47" s="318">
        <f>G44+G45+G46</f>
        <v>0</v>
      </c>
      <c r="H47" s="318">
        <f>H44+H45+H46</f>
        <v>0</v>
      </c>
      <c r="I47" s="318">
        <f>I44+I45+I46</f>
        <v>0</v>
      </c>
      <c r="J47" s="318"/>
      <c r="K47" s="319">
        <f>K44+K45+K46</f>
        <v>0</v>
      </c>
      <c r="L47" s="318">
        <f>L44+L45+L46</f>
        <v>0</v>
      </c>
      <c r="M47" s="318">
        <f>M44+M45+M46</f>
        <v>0</v>
      </c>
      <c r="N47" s="318">
        <f>N44+N45+N46</f>
        <v>0</v>
      </c>
      <c r="O47" s="270"/>
      <c r="P47" s="271">
        <f>SUM(E47:O47)</f>
        <v>0</v>
      </c>
      <c r="Q47" s="220"/>
      <c r="R47" s="220"/>
      <c r="S47" s="239"/>
      <c r="T47" s="239"/>
      <c r="U47" s="239"/>
      <c r="V47" s="239"/>
      <c r="W47" s="220"/>
      <c r="X47" s="220"/>
      <c r="Y47" s="220"/>
      <c r="Z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18"/>
      <c r="AS47" s="218"/>
      <c r="AT47" s="218"/>
      <c r="AU47" s="218"/>
      <c r="AV47" s="218"/>
      <c r="AW47" s="218"/>
      <c r="AX47" s="218"/>
      <c r="AY47" s="218"/>
      <c r="AZ47" s="218"/>
    </row>
    <row r="48" spans="1:52" s="18" customFormat="1" ht="23.25" x14ac:dyDescent="0.35">
      <c r="D48" s="320" t="s">
        <v>154</v>
      </c>
      <c r="E48" s="321">
        <f>E47-E43</f>
        <v>0</v>
      </c>
      <c r="F48" s="321">
        <f>F47-F43</f>
        <v>0</v>
      </c>
      <c r="G48" s="321">
        <f>G47-G43</f>
        <v>0</v>
      </c>
      <c r="H48" s="321">
        <f>H47-H43</f>
        <v>0</v>
      </c>
      <c r="I48" s="321">
        <f>I47-I43</f>
        <v>0</v>
      </c>
      <c r="J48" s="321"/>
      <c r="K48" s="322">
        <f>K47-K43</f>
        <v>0</v>
      </c>
      <c r="L48" s="321">
        <f>L47-L43</f>
        <v>0</v>
      </c>
      <c r="M48" s="321">
        <f>M47-M43</f>
        <v>0</v>
      </c>
      <c r="N48" s="321">
        <f>N47-N43</f>
        <v>0</v>
      </c>
      <c r="O48" s="196"/>
      <c r="P48" s="249">
        <f>SUM(E48:O48)</f>
        <v>0</v>
      </c>
      <c r="Q48" s="220"/>
      <c r="R48" s="220"/>
      <c r="S48" s="239"/>
      <c r="T48" s="239"/>
      <c r="U48" s="239"/>
      <c r="V48" s="239"/>
      <c r="W48" s="220"/>
      <c r="X48" s="220"/>
      <c r="Y48" s="220"/>
      <c r="Z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18"/>
      <c r="AS48" s="218"/>
      <c r="AT48" s="218"/>
      <c r="AU48" s="218"/>
      <c r="AV48" s="218"/>
      <c r="AW48" s="218"/>
      <c r="AX48" s="218"/>
      <c r="AY48" s="218"/>
      <c r="AZ48" s="218"/>
    </row>
    <row r="49" spans="1:52" s="18" customFormat="1" ht="26.25" hidden="1" customHeight="1" x14ac:dyDescent="0.35">
      <c r="A49" s="609" t="s">
        <v>161</v>
      </c>
      <c r="B49" s="609"/>
      <c r="C49" s="609"/>
      <c r="D49" s="609"/>
      <c r="E49" s="609"/>
      <c r="F49" s="609"/>
      <c r="G49" s="609"/>
      <c r="H49" s="609"/>
      <c r="I49" s="609"/>
      <c r="J49" s="609"/>
      <c r="K49" s="609"/>
      <c r="L49" s="609"/>
      <c r="M49" s="609"/>
      <c r="N49" s="609"/>
      <c r="O49" s="196"/>
      <c r="P49" s="249"/>
      <c r="Q49" s="220"/>
      <c r="R49" s="220"/>
      <c r="S49" s="239"/>
      <c r="T49" s="239"/>
      <c r="U49" s="239"/>
      <c r="V49" s="239"/>
      <c r="W49" s="220"/>
      <c r="X49" s="220"/>
      <c r="Y49" s="220"/>
      <c r="Z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18"/>
      <c r="AS49" s="218"/>
      <c r="AT49" s="218"/>
      <c r="AU49" s="218"/>
      <c r="AV49" s="218"/>
      <c r="AW49" s="218"/>
      <c r="AX49" s="218"/>
      <c r="AY49" s="218"/>
      <c r="AZ49" s="218"/>
    </row>
    <row r="50" spans="1:52" s="18" customFormat="1" ht="23.25" hidden="1" x14ac:dyDescent="0.35">
      <c r="A50" s="599" t="s">
        <v>59</v>
      </c>
      <c r="B50" s="102"/>
      <c r="C50" s="103"/>
      <c r="D50" s="104"/>
      <c r="E50" s="105">
        <f>'Приложение 1 (ОТЧЕТНЫЙ ПЕРИОД) '!E104</f>
        <v>0</v>
      </c>
      <c r="F50" s="105">
        <f>'Приложение 1 (ОТЧЕТНЫЙ ПЕРИОД) '!F104</f>
        <v>0</v>
      </c>
      <c r="G50" s="105">
        <f>'Приложение 1 (ОТЧЕТНЫЙ ПЕРИОД) '!G104</f>
        <v>0</v>
      </c>
      <c r="H50" s="105">
        <f>'Приложение 1 (ОТЧЕТНЫЙ ПЕРИОД) '!H104</f>
        <v>0</v>
      </c>
      <c r="I50" s="105">
        <f>'Приложение 1 (ОТЧЕТНЫЙ ПЕРИОД) '!I104</f>
        <v>0</v>
      </c>
      <c r="J50" s="105"/>
      <c r="K50" s="106">
        <f>'Приложение 1 (ОТЧЕТНЫЙ ПЕРИОД) '!K104</f>
        <v>0</v>
      </c>
      <c r="L50" s="105">
        <f>'Приложение 1 (ОТЧЕТНЫЙ ПЕРИОД) '!L104</f>
        <v>0</v>
      </c>
      <c r="M50" s="105">
        <f>'Приложение 1 (ОТЧЕТНЫЙ ПЕРИОД) '!M104</f>
        <v>0</v>
      </c>
      <c r="N50" s="107">
        <f>'Приложение 1 (ОТЧЕТНЫЙ ПЕРИОД) '!N104</f>
        <v>0</v>
      </c>
      <c r="O50" s="196"/>
      <c r="P50" s="249"/>
      <c r="Q50" s="323"/>
      <c r="R50" s="323"/>
      <c r="S50" s="239"/>
      <c r="T50" s="239"/>
      <c r="U50" s="239"/>
      <c r="V50" s="239"/>
      <c r="W50" s="220"/>
      <c r="X50" s="220"/>
      <c r="Y50" s="220"/>
      <c r="Z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18"/>
      <c r="AS50" s="218"/>
      <c r="AT50" s="218"/>
      <c r="AU50" s="218"/>
      <c r="AV50" s="218"/>
      <c r="AW50" s="218"/>
      <c r="AX50" s="218"/>
      <c r="AY50" s="218"/>
      <c r="AZ50" s="218"/>
    </row>
    <row r="51" spans="1:52" s="18" customFormat="1" ht="22.5" hidden="1" customHeight="1" x14ac:dyDescent="0.35">
      <c r="A51" s="599"/>
      <c r="B51" s="108"/>
      <c r="C51" s="109"/>
      <c r="D51" s="110"/>
      <c r="E51" s="111">
        <f>'Приложение 1 (ОТЧЕТНЫЙ ПЕРИОД) '!E105</f>
        <v>0</v>
      </c>
      <c r="F51" s="112">
        <f>'Приложение 1 (ОТЧЕТНЫЙ ПЕРИОД) '!F105</f>
        <v>0</v>
      </c>
      <c r="G51" s="112">
        <f>'Приложение 1 (ОТЧЕТНЫЙ ПЕРИОД) '!G105</f>
        <v>0</v>
      </c>
      <c r="H51" s="112">
        <f>'Приложение 1 (ОТЧЕТНЫЙ ПЕРИОД) '!H105</f>
        <v>0</v>
      </c>
      <c r="I51" s="112">
        <f>'Приложение 1 (ОТЧЕТНЫЙ ПЕРИОД) '!I105</f>
        <v>0</v>
      </c>
      <c r="J51" s="113"/>
      <c r="K51" s="114">
        <f>'Приложение 1 (ОТЧЕТНЫЙ ПЕРИОД) '!K105</f>
        <v>0</v>
      </c>
      <c r="L51" s="112">
        <f>'Приложение 1 (ОТЧЕТНЫЙ ПЕРИОД) '!L105</f>
        <v>0</v>
      </c>
      <c r="M51" s="112">
        <f>'Приложение 1 (ОТЧЕТНЫЙ ПЕРИОД) '!M105</f>
        <v>0</v>
      </c>
      <c r="N51" s="115">
        <f>'Приложение 1 (ОТЧЕТНЫЙ ПЕРИОД) '!N105</f>
        <v>0</v>
      </c>
      <c r="O51" s="196"/>
      <c r="P51" s="249"/>
      <c r="Q51" s="323"/>
      <c r="R51" s="323"/>
      <c r="S51" s="239"/>
      <c r="T51" s="239"/>
      <c r="U51" s="239"/>
      <c r="V51" s="239"/>
      <c r="W51" s="220"/>
      <c r="X51" s="220"/>
      <c r="Y51" s="220"/>
      <c r="Z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18"/>
      <c r="AS51" s="218"/>
      <c r="AT51" s="218"/>
      <c r="AU51" s="218"/>
      <c r="AV51" s="218"/>
      <c r="AW51" s="218"/>
      <c r="AX51" s="218"/>
      <c r="AY51" s="218"/>
      <c r="AZ51" s="218"/>
    </row>
    <row r="52" spans="1:52" s="18" customFormat="1" ht="23.25" hidden="1" x14ac:dyDescent="0.35">
      <c r="A52" s="558" t="s">
        <v>60</v>
      </c>
      <c r="B52" s="116"/>
      <c r="C52" s="117"/>
      <c r="D52" s="118"/>
      <c r="E52" s="119">
        <f>'Приложение 1 (ОТЧЕТНЫЙ ПЕРИОД) '!E106</f>
        <v>0</v>
      </c>
      <c r="F52" s="119">
        <f>'Приложение 1 (ОТЧЕТНЫЙ ПЕРИОД) '!F106</f>
        <v>0</v>
      </c>
      <c r="G52" s="119">
        <f>'Приложение 1 (ОТЧЕТНЫЙ ПЕРИОД) '!G106</f>
        <v>0</v>
      </c>
      <c r="H52" s="119">
        <f>'Приложение 1 (ОТЧЕТНЫЙ ПЕРИОД) '!H106</f>
        <v>0</v>
      </c>
      <c r="I52" s="119">
        <f>'Приложение 1 (ОТЧЕТНЫЙ ПЕРИОД) '!I106</f>
        <v>0</v>
      </c>
      <c r="J52" s="119"/>
      <c r="K52" s="120">
        <f>'Приложение 1 (ОТЧЕТНЫЙ ПЕРИОД) '!K106</f>
        <v>0</v>
      </c>
      <c r="L52" s="119">
        <f>'Приложение 1 (ОТЧЕТНЫЙ ПЕРИОД) '!L106</f>
        <v>0</v>
      </c>
      <c r="M52" s="119">
        <f>'Приложение 1 (ОТЧЕТНЫЙ ПЕРИОД) '!M106</f>
        <v>0</v>
      </c>
      <c r="N52" s="121">
        <f>'Приложение 1 (ОТЧЕТНЫЙ ПЕРИОД) '!N106</f>
        <v>0</v>
      </c>
      <c r="O52" s="196"/>
      <c r="P52" s="249"/>
      <c r="Q52" s="323"/>
      <c r="R52" s="323"/>
      <c r="S52" s="239"/>
      <c r="T52" s="239"/>
      <c r="U52" s="239"/>
      <c r="V52" s="239"/>
      <c r="W52" s="220"/>
      <c r="X52" s="220"/>
      <c r="Y52" s="220"/>
      <c r="Z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18"/>
      <c r="AS52" s="218"/>
      <c r="AT52" s="218"/>
      <c r="AU52" s="218"/>
      <c r="AV52" s="218"/>
      <c r="AW52" s="218"/>
      <c r="AX52" s="218"/>
      <c r="AY52" s="218"/>
      <c r="AZ52" s="218"/>
    </row>
    <row r="53" spans="1:52" s="18" customFormat="1" ht="22.5" hidden="1" customHeight="1" x14ac:dyDescent="0.35">
      <c r="A53" s="558"/>
      <c r="B53" s="108"/>
      <c r="C53" s="109"/>
      <c r="D53" s="110"/>
      <c r="E53" s="111">
        <f>'Приложение 1 (ОТЧЕТНЫЙ ПЕРИОД) '!E107</f>
        <v>0</v>
      </c>
      <c r="F53" s="112">
        <f>'Приложение 1 (ОТЧЕТНЫЙ ПЕРИОД) '!F107</f>
        <v>0</v>
      </c>
      <c r="G53" s="112">
        <f>'Приложение 1 (ОТЧЕТНЫЙ ПЕРИОД) '!G107</f>
        <v>0</v>
      </c>
      <c r="H53" s="112">
        <f>'Приложение 1 (ОТЧЕТНЫЙ ПЕРИОД) '!H107</f>
        <v>0</v>
      </c>
      <c r="I53" s="112">
        <f>'Приложение 1 (ОТЧЕТНЫЙ ПЕРИОД) '!I107</f>
        <v>0</v>
      </c>
      <c r="J53" s="113"/>
      <c r="K53" s="114">
        <f>'Приложение 1 (ОТЧЕТНЫЙ ПЕРИОД) '!K107</f>
        <v>0</v>
      </c>
      <c r="L53" s="112">
        <f>'Приложение 1 (ОТЧЕТНЫЙ ПЕРИОД) '!L107</f>
        <v>0</v>
      </c>
      <c r="M53" s="112">
        <f>'Приложение 1 (ОТЧЕТНЫЙ ПЕРИОД) '!M107</f>
        <v>0</v>
      </c>
      <c r="N53" s="115">
        <f>'Приложение 1 (ОТЧЕТНЫЙ ПЕРИОД) '!N107</f>
        <v>0</v>
      </c>
      <c r="O53" s="196"/>
      <c r="P53" s="249"/>
      <c r="Q53" s="323"/>
      <c r="R53" s="323"/>
      <c r="S53" s="239"/>
      <c r="T53" s="239"/>
      <c r="U53" s="239"/>
      <c r="V53" s="239"/>
      <c r="W53" s="220"/>
      <c r="X53" s="220"/>
      <c r="Y53" s="220"/>
      <c r="Z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18"/>
      <c r="AS53" s="218"/>
      <c r="AT53" s="218"/>
      <c r="AU53" s="218"/>
      <c r="AV53" s="218"/>
      <c r="AW53" s="218"/>
      <c r="AX53" s="218"/>
      <c r="AY53" s="218"/>
      <c r="AZ53" s="218"/>
    </row>
    <row r="54" spans="1:52" s="18" customFormat="1" ht="23.25" hidden="1" x14ac:dyDescent="0.35">
      <c r="A54" s="558" t="s">
        <v>61</v>
      </c>
      <c r="B54" s="116"/>
      <c r="C54" s="117"/>
      <c r="D54" s="118"/>
      <c r="E54" s="119">
        <f>'Приложение 1 (ОТЧЕТНЫЙ ПЕРИОД) '!E108</f>
        <v>0</v>
      </c>
      <c r="F54" s="119">
        <f>'Приложение 1 (ОТЧЕТНЫЙ ПЕРИОД) '!F108</f>
        <v>0</v>
      </c>
      <c r="G54" s="119">
        <f>'Приложение 1 (ОТЧЕТНЫЙ ПЕРИОД) '!G108</f>
        <v>0</v>
      </c>
      <c r="H54" s="119">
        <f>'Приложение 1 (ОТЧЕТНЫЙ ПЕРИОД) '!H108</f>
        <v>0</v>
      </c>
      <c r="I54" s="119">
        <f>'Приложение 1 (ОТЧЕТНЫЙ ПЕРИОД) '!I108</f>
        <v>0</v>
      </c>
      <c r="J54" s="119"/>
      <c r="K54" s="120">
        <f>'Приложение 1 (ОТЧЕТНЫЙ ПЕРИОД) '!K108</f>
        <v>0</v>
      </c>
      <c r="L54" s="119">
        <f>'Приложение 1 (ОТЧЕТНЫЙ ПЕРИОД) '!L108</f>
        <v>0</v>
      </c>
      <c r="M54" s="119">
        <f>'Приложение 1 (ОТЧЕТНЫЙ ПЕРИОД) '!M108</f>
        <v>0</v>
      </c>
      <c r="N54" s="121">
        <f>'Приложение 1 (ОТЧЕТНЫЙ ПЕРИОД) '!N108</f>
        <v>0</v>
      </c>
      <c r="O54" s="196"/>
      <c r="P54" s="249"/>
      <c r="Q54" s="323"/>
      <c r="R54" s="323"/>
      <c r="S54" s="239"/>
      <c r="T54" s="239"/>
      <c r="U54" s="239"/>
      <c r="V54" s="239"/>
      <c r="W54" s="220"/>
      <c r="X54" s="220"/>
      <c r="Y54" s="220"/>
      <c r="Z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18"/>
      <c r="AS54" s="218"/>
      <c r="AT54" s="218"/>
      <c r="AU54" s="218"/>
      <c r="AV54" s="218"/>
      <c r="AW54" s="218"/>
      <c r="AX54" s="218"/>
      <c r="AY54" s="218"/>
      <c r="AZ54" s="218"/>
    </row>
    <row r="55" spans="1:52" s="18" customFormat="1" ht="22.5" hidden="1" customHeight="1" x14ac:dyDescent="0.35">
      <c r="A55" s="558"/>
      <c r="B55" s="108"/>
      <c r="C55" s="109"/>
      <c r="D55" s="110"/>
      <c r="E55" s="111">
        <f>'Приложение 1 (ОТЧЕТНЫЙ ПЕРИОД) '!E109</f>
        <v>0</v>
      </c>
      <c r="F55" s="112">
        <f>'Приложение 1 (ОТЧЕТНЫЙ ПЕРИОД) '!F109</f>
        <v>0</v>
      </c>
      <c r="G55" s="112">
        <f>'Приложение 1 (ОТЧЕТНЫЙ ПЕРИОД) '!G109</f>
        <v>0</v>
      </c>
      <c r="H55" s="112">
        <f>'Приложение 1 (ОТЧЕТНЫЙ ПЕРИОД) '!H109</f>
        <v>0</v>
      </c>
      <c r="I55" s="112">
        <f>'Приложение 1 (ОТЧЕТНЫЙ ПЕРИОД) '!I109</f>
        <v>0</v>
      </c>
      <c r="J55" s="113"/>
      <c r="K55" s="114">
        <f>'Приложение 1 (ОТЧЕТНЫЙ ПЕРИОД) '!K109</f>
        <v>0</v>
      </c>
      <c r="L55" s="112">
        <f>'Приложение 1 (ОТЧЕТНЫЙ ПЕРИОД) '!L109</f>
        <v>0</v>
      </c>
      <c r="M55" s="112">
        <f>'Приложение 1 (ОТЧЕТНЫЙ ПЕРИОД) '!M109</f>
        <v>0</v>
      </c>
      <c r="N55" s="115">
        <f>'Приложение 1 (ОТЧЕТНЫЙ ПЕРИОД) '!N109</f>
        <v>0</v>
      </c>
      <c r="O55" s="196"/>
      <c r="P55" s="249"/>
      <c r="Q55" s="323"/>
      <c r="R55" s="323"/>
      <c r="S55" s="239"/>
      <c r="T55" s="239"/>
      <c r="U55" s="239"/>
      <c r="V55" s="239"/>
      <c r="W55" s="220"/>
      <c r="X55" s="220"/>
      <c r="Y55" s="220"/>
      <c r="Z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18"/>
      <c r="AS55" s="218"/>
      <c r="AT55" s="218"/>
      <c r="AU55" s="218"/>
      <c r="AV55" s="218"/>
      <c r="AW55" s="218"/>
      <c r="AX55" s="218"/>
      <c r="AY55" s="218"/>
      <c r="AZ55" s="218"/>
    </row>
    <row r="56" spans="1:52" s="18" customFormat="1" ht="23.25" hidden="1" x14ac:dyDescent="0.35">
      <c r="A56" s="559" t="s">
        <v>62</v>
      </c>
      <c r="B56" s="116"/>
      <c r="C56" s="117"/>
      <c r="D56" s="118"/>
      <c r="E56" s="119">
        <f>'Приложение 1 (ОТЧЕТНЫЙ ПЕРИОД) '!E110</f>
        <v>0</v>
      </c>
      <c r="F56" s="119">
        <f>'Приложение 1 (ОТЧЕТНЫЙ ПЕРИОД) '!F110</f>
        <v>0</v>
      </c>
      <c r="G56" s="119">
        <f>'Приложение 1 (ОТЧЕТНЫЙ ПЕРИОД) '!G110</f>
        <v>0</v>
      </c>
      <c r="H56" s="119">
        <f>'Приложение 1 (ОТЧЕТНЫЙ ПЕРИОД) '!H110</f>
        <v>0</v>
      </c>
      <c r="I56" s="119">
        <f>'Приложение 1 (ОТЧЕТНЫЙ ПЕРИОД) '!I110</f>
        <v>0</v>
      </c>
      <c r="J56" s="119"/>
      <c r="K56" s="120">
        <f>'Приложение 1 (ОТЧЕТНЫЙ ПЕРИОД) '!K110</f>
        <v>0</v>
      </c>
      <c r="L56" s="119">
        <f>'Приложение 1 (ОТЧЕТНЫЙ ПЕРИОД) '!L110</f>
        <v>0</v>
      </c>
      <c r="M56" s="119">
        <f>'Приложение 1 (ОТЧЕТНЫЙ ПЕРИОД) '!M110</f>
        <v>0</v>
      </c>
      <c r="N56" s="121">
        <f>'Приложение 1 (ОТЧЕТНЫЙ ПЕРИОД) '!N110</f>
        <v>0</v>
      </c>
      <c r="O56" s="196"/>
      <c r="P56" s="249"/>
      <c r="Q56" s="323"/>
      <c r="R56" s="323"/>
      <c r="S56" s="239"/>
      <c r="T56" s="239"/>
      <c r="U56" s="239"/>
      <c r="V56" s="239"/>
      <c r="W56" s="220"/>
      <c r="X56" s="220"/>
      <c r="Y56" s="220"/>
      <c r="Z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18"/>
      <c r="AS56" s="218"/>
      <c r="AT56" s="218"/>
      <c r="AU56" s="218"/>
      <c r="AV56" s="218"/>
      <c r="AW56" s="218"/>
      <c r="AX56" s="218"/>
      <c r="AY56" s="218"/>
      <c r="AZ56" s="218"/>
    </row>
    <row r="57" spans="1:52" s="18" customFormat="1" ht="23.25" hidden="1" customHeight="1" x14ac:dyDescent="0.35">
      <c r="A57" s="559"/>
      <c r="B57" s="122"/>
      <c r="C57" s="123"/>
      <c r="D57" s="124"/>
      <c r="E57" s="125">
        <f>'Приложение 1 (ОТЧЕТНЫЙ ПЕРИОД) '!E111</f>
        <v>0</v>
      </c>
      <c r="F57" s="126">
        <f>'Приложение 1 (ОТЧЕТНЫЙ ПЕРИОД) '!F111</f>
        <v>0</v>
      </c>
      <c r="G57" s="126">
        <f>'Приложение 1 (ОТЧЕТНЫЙ ПЕРИОД) '!G111</f>
        <v>0</v>
      </c>
      <c r="H57" s="126">
        <f>'Приложение 1 (ОТЧЕТНЫЙ ПЕРИОД) '!H111</f>
        <v>0</v>
      </c>
      <c r="I57" s="126">
        <f>'Приложение 1 (ОТЧЕТНЫЙ ПЕРИОД) '!I111</f>
        <v>0</v>
      </c>
      <c r="J57" s="127"/>
      <c r="K57" s="128">
        <f>'Приложение 1 (ОТЧЕТНЫЙ ПЕРИОД) '!K111</f>
        <v>0</v>
      </c>
      <c r="L57" s="126">
        <f>'Приложение 1 (ОТЧЕТНЫЙ ПЕРИОД) '!L111</f>
        <v>0</v>
      </c>
      <c r="M57" s="126">
        <f>'Приложение 1 (ОТЧЕТНЫЙ ПЕРИОД) '!M111</f>
        <v>0</v>
      </c>
      <c r="N57" s="129">
        <f>'Приложение 1 (ОТЧЕТНЫЙ ПЕРИОД) '!N111</f>
        <v>0</v>
      </c>
      <c r="O57" s="196"/>
      <c r="P57" s="249"/>
      <c r="Q57" s="323"/>
      <c r="R57" s="323"/>
      <c r="S57" s="239"/>
      <c r="T57" s="239"/>
      <c r="U57" s="239"/>
      <c r="V57" s="239"/>
      <c r="W57" s="220"/>
      <c r="X57" s="220"/>
      <c r="Y57" s="220"/>
      <c r="Z57" s="220"/>
      <c r="AH57" s="220"/>
      <c r="AI57" s="220"/>
      <c r="AJ57" s="220"/>
      <c r="AK57" s="220"/>
      <c r="AL57" s="220"/>
      <c r="AM57" s="220"/>
      <c r="AN57" s="220"/>
      <c r="AO57" s="220"/>
      <c r="AP57" s="220"/>
      <c r="AQ57" s="220"/>
      <c r="AR57" s="218"/>
      <c r="AS57" s="218"/>
      <c r="AT57" s="218"/>
      <c r="AU57" s="218"/>
      <c r="AV57" s="218"/>
      <c r="AW57" s="218"/>
      <c r="AX57" s="218"/>
      <c r="AY57" s="218"/>
      <c r="AZ57" s="218"/>
    </row>
    <row r="58" spans="1:52" s="18" customFormat="1" ht="9.75" hidden="1" customHeight="1" x14ac:dyDescent="0.35">
      <c r="D58" s="320"/>
      <c r="E58" s="321"/>
      <c r="F58" s="321"/>
      <c r="G58" s="321"/>
      <c r="H58" s="321"/>
      <c r="I58" s="321"/>
      <c r="J58" s="321"/>
      <c r="K58" s="322"/>
      <c r="L58" s="321"/>
      <c r="M58" s="321"/>
      <c r="N58" s="321"/>
      <c r="O58" s="196"/>
      <c r="P58" s="249"/>
      <c r="Q58" s="220"/>
      <c r="R58" s="220"/>
      <c r="S58" s="239"/>
      <c r="T58" s="239"/>
      <c r="U58" s="239"/>
      <c r="V58" s="239"/>
      <c r="W58" s="220"/>
      <c r="X58" s="220"/>
      <c r="Y58" s="220"/>
      <c r="Z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18"/>
      <c r="AS58" s="218"/>
      <c r="AT58" s="218"/>
      <c r="AU58" s="218"/>
      <c r="AV58" s="218"/>
      <c r="AW58" s="218"/>
      <c r="AX58" s="218"/>
      <c r="AY58" s="218"/>
      <c r="AZ58" s="218"/>
    </row>
    <row r="59" spans="1:52" s="18" customFormat="1" ht="10.5" customHeight="1" x14ac:dyDescent="0.35">
      <c r="D59" s="320"/>
      <c r="E59" s="321"/>
      <c r="F59" s="321"/>
      <c r="G59" s="321"/>
      <c r="H59" s="321"/>
      <c r="I59" s="321"/>
      <c r="J59" s="321"/>
      <c r="K59" s="322"/>
      <c r="L59" s="321"/>
      <c r="M59" s="321"/>
      <c r="N59" s="321"/>
      <c r="O59" s="196"/>
      <c r="P59" s="249"/>
      <c r="Q59" s="220"/>
      <c r="R59" s="220"/>
      <c r="S59" s="239"/>
      <c r="T59" s="239"/>
      <c r="U59" s="239"/>
      <c r="V59" s="239"/>
      <c r="W59" s="220"/>
      <c r="X59" s="220"/>
      <c r="Y59" s="220"/>
      <c r="Z59" s="220"/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18"/>
      <c r="AS59" s="218"/>
      <c r="AT59" s="218"/>
      <c r="AU59" s="218"/>
      <c r="AV59" s="218"/>
      <c r="AW59" s="218"/>
      <c r="AX59" s="218"/>
      <c r="AY59" s="218"/>
      <c r="AZ59" s="218"/>
    </row>
    <row r="60" spans="1:52" s="18" customFormat="1" ht="39.75" customHeight="1" x14ac:dyDescent="0.25">
      <c r="A60" s="51"/>
      <c r="B60" s="52"/>
      <c r="C60" s="52"/>
      <c r="D60" s="52"/>
      <c r="E60" s="53" t="s">
        <v>64</v>
      </c>
      <c r="F60" s="54" t="s">
        <v>65</v>
      </c>
      <c r="G60" s="55"/>
      <c r="H60" s="52"/>
      <c r="I60" s="52"/>
      <c r="J60" s="52"/>
      <c r="K60" s="56"/>
      <c r="L60" s="52"/>
      <c r="M60" s="52"/>
      <c r="N60" s="57"/>
      <c r="O60" s="218"/>
      <c r="P60" s="197"/>
      <c r="Q60" s="220"/>
      <c r="R60" s="220"/>
      <c r="S60" s="239"/>
      <c r="T60" s="239"/>
      <c r="U60" s="239"/>
      <c r="V60" s="239"/>
      <c r="W60" s="220"/>
      <c r="X60" s="220"/>
      <c r="Y60" s="220"/>
      <c r="Z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18"/>
      <c r="AS60" s="218"/>
      <c r="AT60" s="218"/>
      <c r="AU60" s="218"/>
      <c r="AV60" s="218"/>
      <c r="AW60" s="218"/>
      <c r="AX60" s="218"/>
      <c r="AY60" s="218"/>
      <c r="AZ60" s="218"/>
    </row>
    <row r="61" spans="1:52" s="18" customFormat="1" ht="40.5" x14ac:dyDescent="0.25">
      <c r="A61" s="536" t="str">
        <f>E60</f>
        <v>III</v>
      </c>
      <c r="B61" s="88" t="s">
        <v>55</v>
      </c>
      <c r="C61" s="537"/>
      <c r="D61" s="304" t="s">
        <v>17</v>
      </c>
      <c r="E61" s="305">
        <f>'Приложение 1 (ОТЧЕТНЫЙ ПЕРИОД) '!E146</f>
        <v>4.1349999999999998</v>
      </c>
      <c r="F61" s="305">
        <f>'Приложение 1 (ОТЧЕТНЫЙ ПЕРИОД) '!F146</f>
        <v>1.06475879</v>
      </c>
      <c r="G61" s="305">
        <f>'Приложение 1 (ОТЧЕТНЫЙ ПЕРИОД) '!G146</f>
        <v>1.06475879</v>
      </c>
      <c r="H61" s="305">
        <f>'Приложение 1 (ОТЧЕТНЫЙ ПЕРИОД) '!H146</f>
        <v>27.111394780000001</v>
      </c>
      <c r="I61" s="305">
        <f>'Приложение 1 (ОТЧЕТНЫЙ ПЕРИОД) '!I146</f>
        <v>6.1738823299999996</v>
      </c>
      <c r="J61" s="606"/>
      <c r="K61" s="306">
        <f>'Приложение 1 (ОТЧЕТНЫЙ ПЕРИОД) '!K146</f>
        <v>0</v>
      </c>
      <c r="L61" s="305">
        <f>'Приложение 1 (ОТЧЕТНЫЙ ПЕРИОД) '!L146</f>
        <v>10.39</v>
      </c>
      <c r="M61" s="305">
        <f>'Приложение 1 (ОТЧЕТНЫЙ ПЕРИОД) '!M146</f>
        <v>0</v>
      </c>
      <c r="N61" s="307">
        <f>'Приложение 1 (ОТЧЕТНЫЙ ПЕРИОД) '!N146</f>
        <v>47.810277110000001</v>
      </c>
      <c r="O61" s="218"/>
      <c r="P61" s="197"/>
      <c r="Q61" s="220"/>
      <c r="R61" s="607" t="str">
        <f>B62</f>
        <v>ОБРАЗОВАНИЕ</v>
      </c>
      <c r="S61" s="308" t="str">
        <f>D61</f>
        <v>Всего</v>
      </c>
      <c r="T61" s="308">
        <f>E61</f>
        <v>4.1349999999999998</v>
      </c>
      <c r="U61" s="308">
        <f>F61</f>
        <v>1.06475879</v>
      </c>
      <c r="V61" s="308">
        <f>G61</f>
        <v>1.06475879</v>
      </c>
      <c r="W61" s="308">
        <f>F61/E61%</f>
        <v>25.749910278113664</v>
      </c>
      <c r="X61" s="309">
        <f>G61/F61%</f>
        <v>100</v>
      </c>
      <c r="Y61" s="222">
        <f>V61/T61%</f>
        <v>25.749910278113664</v>
      </c>
      <c r="Z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18"/>
      <c r="AS61" s="218"/>
      <c r="AT61" s="218"/>
      <c r="AU61" s="218"/>
      <c r="AV61" s="218"/>
      <c r="AW61" s="218"/>
      <c r="AX61" s="218"/>
      <c r="AY61" s="218"/>
      <c r="AZ61" s="218"/>
    </row>
    <row r="62" spans="1:52" s="18" customFormat="1" ht="23.25" customHeight="1" x14ac:dyDescent="0.25">
      <c r="A62" s="536"/>
      <c r="B62" s="539" t="str">
        <f>F60</f>
        <v>ОБРАЗОВАНИЕ</v>
      </c>
      <c r="C62" s="537"/>
      <c r="D62" s="93" t="s">
        <v>18</v>
      </c>
      <c r="E62" s="310">
        <f>'Приложение 1 (ОТЧЕТНЫЙ ПЕРИОД) '!E147</f>
        <v>0</v>
      </c>
      <c r="F62" s="310">
        <f>'Приложение 1 (ОТЧЕТНЫЙ ПЕРИОД) '!F147</f>
        <v>0</v>
      </c>
      <c r="G62" s="310">
        <f>'Приложение 1 (ОТЧЕТНЫЙ ПЕРИОД) '!G147</f>
        <v>0</v>
      </c>
      <c r="H62" s="310">
        <f>'Приложение 1 (ОТЧЕТНЫЙ ПЕРИОД) '!H147</f>
        <v>0</v>
      </c>
      <c r="I62" s="310">
        <f>'Приложение 1 (ОТЧЕТНЫЙ ПЕРИОД) '!I147</f>
        <v>0</v>
      </c>
      <c r="J62" s="606"/>
      <c r="K62" s="311">
        <f>'Приложение 1 (ОТЧЕТНЫЙ ПЕРИОД) '!K147</f>
        <v>0</v>
      </c>
      <c r="L62" s="310">
        <f>'Приложение 1 (ОТЧЕТНЫЙ ПЕРИОД) '!L147</f>
        <v>0</v>
      </c>
      <c r="M62" s="310">
        <f>'Приложение 1 (ОТЧЕТНЫЙ ПЕРИОД) '!M147</f>
        <v>0</v>
      </c>
      <c r="N62" s="312">
        <f>'Приложение 1 (ОТЧЕТНЫЙ ПЕРИОД) '!N147</f>
        <v>0</v>
      </c>
      <c r="O62" s="218"/>
      <c r="P62" s="197"/>
      <c r="Q62" s="220"/>
      <c r="R62" s="607"/>
      <c r="S62" s="225"/>
      <c r="T62" s="225"/>
      <c r="U62" s="225"/>
      <c r="V62" s="225"/>
      <c r="W62" s="226"/>
      <c r="X62" s="227"/>
      <c r="Y62" s="220"/>
      <c r="Z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18"/>
      <c r="AS62" s="218"/>
      <c r="AT62" s="218"/>
      <c r="AU62" s="218"/>
      <c r="AV62" s="218"/>
      <c r="AW62" s="218"/>
      <c r="AX62" s="218"/>
      <c r="AY62" s="218"/>
      <c r="AZ62" s="218"/>
    </row>
    <row r="63" spans="1:52" s="18" customFormat="1" ht="23.25" customHeight="1" x14ac:dyDescent="0.25">
      <c r="A63" s="536"/>
      <c r="B63" s="539"/>
      <c r="C63" s="537"/>
      <c r="D63" s="93" t="s">
        <v>19</v>
      </c>
      <c r="E63" s="310">
        <f>'Приложение 1 (ОТЧЕТНЫЙ ПЕРИОД) '!E148</f>
        <v>4.1349999999999998</v>
      </c>
      <c r="F63" s="310">
        <f>'Приложение 1 (ОТЧЕТНЫЙ ПЕРИОД) '!F148</f>
        <v>1.06475879</v>
      </c>
      <c r="G63" s="310">
        <f>'Приложение 1 (ОТЧЕТНЫЙ ПЕРИОД) '!G148</f>
        <v>1.06475879</v>
      </c>
      <c r="H63" s="310">
        <f>'Приложение 1 (ОТЧЕТНЫЙ ПЕРИОД) '!H148</f>
        <v>25.84</v>
      </c>
      <c r="I63" s="310">
        <f>'Приложение 1 (ОТЧЕТНЫЙ ПЕРИОД) '!I148</f>
        <v>5.84</v>
      </c>
      <c r="J63" s="606"/>
      <c r="K63" s="311">
        <f>'Приложение 1 (ОТЧЕТНЫЙ ПЕРИОД) '!K148</f>
        <v>0</v>
      </c>
      <c r="L63" s="310">
        <f>'Приложение 1 (ОТЧЕТНЫЙ ПЕРИОД) '!L148</f>
        <v>5.24</v>
      </c>
      <c r="M63" s="310">
        <f>'Приложение 1 (ОТЧЕТНЫЙ ПЕРИОД) '!M148</f>
        <v>0</v>
      </c>
      <c r="N63" s="312">
        <f>'Приложение 1 (ОТЧЕТНЫЙ ПЕРИОД) '!N148</f>
        <v>41.055</v>
      </c>
      <c r="O63" s="218"/>
      <c r="P63" s="197"/>
      <c r="Q63" s="220"/>
      <c r="R63" s="607"/>
      <c r="S63" s="225"/>
      <c r="T63" s="225"/>
      <c r="U63" s="225"/>
      <c r="V63" s="225"/>
      <c r="W63" s="226"/>
      <c r="X63" s="227"/>
      <c r="Y63" s="220"/>
      <c r="Z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18"/>
      <c r="AS63" s="218"/>
      <c r="AT63" s="218"/>
      <c r="AU63" s="218"/>
      <c r="AV63" s="218"/>
      <c r="AW63" s="218"/>
      <c r="AX63" s="218"/>
      <c r="AY63" s="218"/>
      <c r="AZ63" s="218"/>
    </row>
    <row r="64" spans="1:52" s="18" customFormat="1" ht="23.25" customHeight="1" x14ac:dyDescent="0.25">
      <c r="A64" s="536"/>
      <c r="B64" s="539"/>
      <c r="C64" s="537"/>
      <c r="D64" s="99" t="s">
        <v>20</v>
      </c>
      <c r="E64" s="313">
        <f>'Приложение 1 (ОТЧЕТНЫЙ ПЕРИОД) '!E149</f>
        <v>0</v>
      </c>
      <c r="F64" s="313">
        <f>'Приложение 1 (ОТЧЕТНЫЙ ПЕРИОД) '!F149</f>
        <v>0</v>
      </c>
      <c r="G64" s="313">
        <f>'Приложение 1 (ОТЧЕТНЫЙ ПЕРИОД) '!G149</f>
        <v>0</v>
      </c>
      <c r="H64" s="313">
        <f>'Приложение 1 (ОТЧЕТНЫЙ ПЕРИОД) '!H149</f>
        <v>1.2713947800000001</v>
      </c>
      <c r="I64" s="313">
        <f>'Приложение 1 (ОТЧЕТНЫЙ ПЕРИОД) '!I149</f>
        <v>0.33388233</v>
      </c>
      <c r="J64" s="606"/>
      <c r="K64" s="314">
        <f>'Приложение 1 (ОТЧЕТНЫЙ ПЕРИОД) '!K149</f>
        <v>0</v>
      </c>
      <c r="L64" s="313">
        <f>'Приложение 1 (ОТЧЕТНЫЙ ПЕРИОД) '!L149</f>
        <v>5.15</v>
      </c>
      <c r="M64" s="313">
        <f>'Приложение 1 (ОТЧЕТНЫЙ ПЕРИОД) '!M149</f>
        <v>0</v>
      </c>
      <c r="N64" s="315">
        <f>'Приложение 1 (ОТЧЕТНЫЙ ПЕРИОД) '!N149</f>
        <v>6.7552771100000006</v>
      </c>
      <c r="O64" s="218"/>
      <c r="P64" s="197"/>
      <c r="Q64" s="220"/>
      <c r="R64" s="607"/>
      <c r="S64" s="230"/>
      <c r="T64" s="230"/>
      <c r="U64" s="230"/>
      <c r="V64" s="230"/>
      <c r="W64" s="231"/>
      <c r="X64" s="232"/>
      <c r="Y64" s="220"/>
      <c r="Z64" s="220"/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  <c r="AR64" s="218"/>
      <c r="AS64" s="218"/>
      <c r="AT64" s="218"/>
      <c r="AU64" s="218"/>
      <c r="AV64" s="218"/>
      <c r="AW64" s="218"/>
      <c r="AX64" s="218"/>
      <c r="AY64" s="218"/>
      <c r="AZ64" s="218"/>
    </row>
    <row r="65" spans="1:52" s="18" customFormat="1" ht="23.25" x14ac:dyDescent="0.35">
      <c r="C65" s="316"/>
      <c r="D65" s="317" t="s">
        <v>154</v>
      </c>
      <c r="E65" s="318">
        <f>E62+E63+E64</f>
        <v>4.1349999999999998</v>
      </c>
      <c r="F65" s="318">
        <f>F62+F63+F64</f>
        <v>1.06475879</v>
      </c>
      <c r="G65" s="318">
        <f>G62+G63+G64</f>
        <v>1.06475879</v>
      </c>
      <c r="H65" s="318">
        <f>H62+H63+H64</f>
        <v>27.111394780000001</v>
      </c>
      <c r="I65" s="318">
        <f>I62+I63+I64</f>
        <v>6.1738823299999996</v>
      </c>
      <c r="J65" s="318"/>
      <c r="K65" s="319">
        <f>K62+K63+K64</f>
        <v>0</v>
      </c>
      <c r="L65" s="318">
        <f>L62+L63+L64</f>
        <v>10.39</v>
      </c>
      <c r="M65" s="318">
        <f>M62+M63+M64</f>
        <v>0</v>
      </c>
      <c r="N65" s="318">
        <f>N62+N63+N64</f>
        <v>47.810277110000001</v>
      </c>
      <c r="O65" s="270"/>
      <c r="P65" s="271">
        <f>SUM(E65:O65)</f>
        <v>97.750071800000001</v>
      </c>
      <c r="Q65" s="220"/>
      <c r="R65" s="220"/>
      <c r="S65" s="239"/>
      <c r="T65" s="239"/>
      <c r="U65" s="239"/>
      <c r="V65" s="239"/>
      <c r="W65" s="220"/>
      <c r="X65" s="220"/>
      <c r="Y65" s="220"/>
      <c r="Z65" s="220"/>
      <c r="AA65" s="220"/>
      <c r="AB65" s="239"/>
      <c r="AC65" s="239"/>
      <c r="AD65" s="239"/>
      <c r="AE65" s="239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18"/>
      <c r="AS65" s="218"/>
      <c r="AT65" s="218"/>
      <c r="AU65" s="218"/>
      <c r="AV65" s="218"/>
      <c r="AW65" s="218"/>
      <c r="AX65" s="218"/>
      <c r="AY65" s="218"/>
      <c r="AZ65" s="218"/>
    </row>
    <row r="66" spans="1:52" s="18" customFormat="1" ht="23.25" x14ac:dyDescent="0.35">
      <c r="D66" s="320" t="s">
        <v>154</v>
      </c>
      <c r="E66" s="321">
        <f>E65-E61</f>
        <v>0</v>
      </c>
      <c r="F66" s="321">
        <f>F65-F61</f>
        <v>0</v>
      </c>
      <c r="G66" s="321">
        <f>G65-G61</f>
        <v>0</v>
      </c>
      <c r="H66" s="321">
        <f>H65-H61</f>
        <v>0</v>
      </c>
      <c r="I66" s="321">
        <f>I65-I61</f>
        <v>0</v>
      </c>
      <c r="J66" s="321"/>
      <c r="K66" s="322">
        <f>K65-K61</f>
        <v>0</v>
      </c>
      <c r="L66" s="321">
        <f>L65-L61</f>
        <v>0</v>
      </c>
      <c r="M66" s="321">
        <f>M65-M61</f>
        <v>0</v>
      </c>
      <c r="N66" s="321">
        <f>N65-N61</f>
        <v>0</v>
      </c>
      <c r="O66" s="196"/>
      <c r="P66" s="249">
        <f>SUM(E66:O66)</f>
        <v>0</v>
      </c>
      <c r="Q66" s="220"/>
      <c r="R66" s="220"/>
      <c r="S66" s="239"/>
      <c r="T66" s="239"/>
      <c r="U66" s="239"/>
      <c r="V66" s="239"/>
      <c r="W66" s="220"/>
      <c r="X66" s="220"/>
      <c r="Y66" s="220"/>
      <c r="Z66" s="220"/>
      <c r="AA66" s="220"/>
      <c r="AB66" s="239"/>
      <c r="AC66" s="239"/>
      <c r="AD66" s="239"/>
      <c r="AE66" s="239"/>
      <c r="AF66" s="220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18"/>
      <c r="AS66" s="218"/>
      <c r="AT66" s="218"/>
      <c r="AU66" s="218"/>
      <c r="AV66" s="218"/>
      <c r="AW66" s="218"/>
      <c r="AX66" s="218"/>
      <c r="AY66" s="218"/>
      <c r="AZ66" s="218"/>
    </row>
    <row r="67" spans="1:52" s="18" customFormat="1" ht="57.75" customHeight="1" x14ac:dyDescent="0.25">
      <c r="A67" s="51"/>
      <c r="B67" s="52"/>
      <c r="C67" s="52"/>
      <c r="D67" s="52"/>
      <c r="E67" s="53" t="s">
        <v>75</v>
      </c>
      <c r="F67" s="54" t="s">
        <v>76</v>
      </c>
      <c r="G67" s="55"/>
      <c r="H67" s="52"/>
      <c r="I67" s="52"/>
      <c r="J67" s="52"/>
      <c r="K67" s="56"/>
      <c r="L67" s="52"/>
      <c r="M67" s="52"/>
      <c r="N67" s="57"/>
      <c r="O67" s="218"/>
      <c r="P67" s="197"/>
      <c r="Q67" s="220"/>
      <c r="R67" s="220"/>
      <c r="S67" s="239"/>
      <c r="T67" s="239"/>
      <c r="U67" s="239"/>
      <c r="V67" s="239"/>
      <c r="W67" s="220"/>
      <c r="X67" s="220"/>
      <c r="Y67" s="220"/>
      <c r="Z67" s="220"/>
      <c r="AA67" s="220"/>
      <c r="AB67" s="239"/>
      <c r="AC67" s="239"/>
      <c r="AD67" s="239"/>
      <c r="AE67" s="239"/>
      <c r="AF67" s="220"/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18"/>
      <c r="AS67" s="218"/>
      <c r="AT67" s="218"/>
      <c r="AU67" s="218"/>
      <c r="AV67" s="218"/>
      <c r="AW67" s="218"/>
      <c r="AX67" s="218"/>
      <c r="AY67" s="218"/>
      <c r="AZ67" s="218"/>
    </row>
    <row r="68" spans="1:52" s="18" customFormat="1" ht="40.5" x14ac:dyDescent="0.25">
      <c r="A68" s="540" t="str">
        <f>E67</f>
        <v>IV</v>
      </c>
      <c r="B68" s="88" t="s">
        <v>55</v>
      </c>
      <c r="C68" s="541"/>
      <c r="D68" s="304" t="s">
        <v>17</v>
      </c>
      <c r="E68" s="305">
        <f>'Приложение 1 (ОТЧЕТНЫЙ ПЕРИОД) '!E163</f>
        <v>37.013924400000001</v>
      </c>
      <c r="F68" s="305">
        <f>'Приложение 1 (ОТЧЕТНЫЙ ПЕРИОД) '!F163</f>
        <v>33.891277559999999</v>
      </c>
      <c r="G68" s="305">
        <f>'Приложение 1 (ОТЧЕТНЫЙ ПЕРИОД) '!G163</f>
        <v>0</v>
      </c>
      <c r="H68" s="305">
        <f>'Приложение 1 (ОТЧЕТНЫЙ ПЕРИОД) '!H163</f>
        <v>26.060000000000002</v>
      </c>
      <c r="I68" s="305">
        <f>'Приложение 1 (ОТЧЕТНЫЙ ПЕРИОД) '!I163</f>
        <v>12.67</v>
      </c>
      <c r="J68" s="606"/>
      <c r="K68" s="306">
        <f>'Приложение 1 (ОТЧЕТНЫЙ ПЕРИОД) '!K163</f>
        <v>34.076000000000001</v>
      </c>
      <c r="L68" s="305">
        <f>'Приложение 1 (ОТЧЕТНЫЙ ПЕРИОД) '!L163</f>
        <v>93.454879000000005</v>
      </c>
      <c r="M68" s="305">
        <f>'Приложение 1 (ОТЧЕТНЫЙ ПЕРИОД) '!M163</f>
        <v>0</v>
      </c>
      <c r="N68" s="307">
        <f>'Приложение 1 (ОТЧЕТНЫЙ ПЕРИОД) '!N163</f>
        <v>203.2748034</v>
      </c>
      <c r="O68" s="218"/>
      <c r="P68" s="197"/>
      <c r="Q68" s="220"/>
      <c r="R68" s="607" t="str">
        <f>B69</f>
        <v>ЖИЛЬЕ И ГОРОДСКАЯ СРЕДА</v>
      </c>
      <c r="S68" s="308" t="str">
        <f>D68</f>
        <v>Всего</v>
      </c>
      <c r="T68" s="308">
        <f>E68</f>
        <v>37.013924400000001</v>
      </c>
      <c r="U68" s="308">
        <f>F68</f>
        <v>33.891277559999999</v>
      </c>
      <c r="V68" s="308">
        <f>G68</f>
        <v>0</v>
      </c>
      <c r="W68" s="308">
        <f>F68/E68%</f>
        <v>91.563588863870919</v>
      </c>
      <c r="X68" s="309">
        <f>G68/F68%</f>
        <v>0</v>
      </c>
      <c r="Y68" s="222">
        <f>V68/T68%</f>
        <v>0</v>
      </c>
      <c r="Z68" s="220"/>
      <c r="AH68" s="220"/>
      <c r="AI68" s="220"/>
      <c r="AJ68" s="220"/>
      <c r="AK68" s="220"/>
      <c r="AL68" s="220"/>
      <c r="AM68" s="220"/>
      <c r="AN68" s="220"/>
      <c r="AO68" s="220"/>
      <c r="AP68" s="220"/>
      <c r="AQ68" s="220"/>
      <c r="AR68" s="218"/>
      <c r="AS68" s="218"/>
      <c r="AT68" s="218"/>
      <c r="AU68" s="218"/>
      <c r="AV68" s="218"/>
      <c r="AW68" s="218"/>
      <c r="AX68" s="218"/>
      <c r="AY68" s="218"/>
      <c r="AZ68" s="218"/>
    </row>
    <row r="69" spans="1:52" s="18" customFormat="1" ht="20.25" customHeight="1" x14ac:dyDescent="0.25">
      <c r="A69" s="540"/>
      <c r="B69" s="539" t="str">
        <f>F67</f>
        <v>ЖИЛЬЕ И ГОРОДСКАЯ СРЕДА</v>
      </c>
      <c r="C69" s="541"/>
      <c r="D69" s="93" t="s">
        <v>18</v>
      </c>
      <c r="E69" s="310">
        <f>'Приложение 1 (ОТЧЕТНЫЙ ПЕРИОД) '!E164</f>
        <v>33.842419589999999</v>
      </c>
      <c r="F69" s="310">
        <f>'Приложение 1 (ОТЧЕТНЫЙ ПЕРИОД) '!F164</f>
        <v>32.868999799999997</v>
      </c>
      <c r="G69" s="310">
        <f>'Приложение 1 (ОТЧЕТНЫЙ ПЕРИОД) '!G164</f>
        <v>0</v>
      </c>
      <c r="H69" s="310">
        <f>'Приложение 1 (ОТЧЕТНЫЙ ПЕРИОД) '!H164</f>
        <v>25.42</v>
      </c>
      <c r="I69" s="310">
        <f>'Приложение 1 (ОТЧЕТНЫЙ ПЕРИОД) '!I164</f>
        <v>12.36</v>
      </c>
      <c r="J69" s="606"/>
      <c r="K69" s="311">
        <f>'Приложение 1 (ОТЧЕТНЫЙ ПЕРИОД) '!K164</f>
        <v>33.228000000000002</v>
      </c>
      <c r="L69" s="310">
        <f>'Приложение 1 (ОТЧЕТНЫЙ ПЕРИОД) '!L164</f>
        <v>70.091000000000008</v>
      </c>
      <c r="M69" s="310">
        <f>'Приложение 1 (ОТЧЕТНЫЙ ПЕРИОД) '!M164</f>
        <v>0</v>
      </c>
      <c r="N69" s="312">
        <f>'Приложение 1 (ОТЧЕТНЫЙ ПЕРИОД) '!N164</f>
        <v>174.94141959000001</v>
      </c>
      <c r="O69" s="218"/>
      <c r="P69" s="197"/>
      <c r="Q69" s="220"/>
      <c r="R69" s="607"/>
      <c r="S69" s="225"/>
      <c r="T69" s="225"/>
      <c r="U69" s="225"/>
      <c r="V69" s="225"/>
      <c r="W69" s="226"/>
      <c r="X69" s="227"/>
      <c r="Y69" s="220"/>
      <c r="Z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  <c r="AR69" s="218"/>
      <c r="AS69" s="218"/>
      <c r="AT69" s="218"/>
      <c r="AU69" s="218"/>
      <c r="AV69" s="218"/>
      <c r="AW69" s="218"/>
      <c r="AX69" s="218"/>
      <c r="AY69" s="218"/>
      <c r="AZ69" s="218"/>
    </row>
    <row r="70" spans="1:52" s="18" customFormat="1" ht="20.25" customHeight="1" x14ac:dyDescent="0.25">
      <c r="A70" s="540"/>
      <c r="B70" s="539"/>
      <c r="C70" s="541"/>
      <c r="D70" s="93" t="s">
        <v>19</v>
      </c>
      <c r="E70" s="310">
        <f>'Приложение 1 (ОТЧЕТНЫЙ ПЕРИОД) '!E165</f>
        <v>1.0145555100000001</v>
      </c>
      <c r="F70" s="310">
        <f>'Приложение 1 (ОТЧЕТНЫЙ ПЕРИОД) '!F165</f>
        <v>0.84194915999999997</v>
      </c>
      <c r="G70" s="310">
        <f>'Приложение 1 (ОТЧЕТНЫЙ ПЕРИОД) '!G165</f>
        <v>0</v>
      </c>
      <c r="H70" s="310">
        <f>'Приложение 1 (ОТЧЕТНЫЙ ПЕРИОД) '!H165</f>
        <v>0.51</v>
      </c>
      <c r="I70" s="310">
        <f>'Приложение 1 (ОТЧЕТНЫЙ ПЕРИОД) '!I165</f>
        <v>0.25</v>
      </c>
      <c r="J70" s="606"/>
      <c r="K70" s="311">
        <f>'Приложение 1 (ОТЧЕТНЫЙ ПЕРИОД) '!K165</f>
        <v>0.67800000000000005</v>
      </c>
      <c r="L70" s="310">
        <f>'Приложение 1 (ОТЧЕТНЫЙ ПЕРИОД) '!L165</f>
        <v>12.202</v>
      </c>
      <c r="M70" s="310">
        <f>'Приложение 1 (ОТЧЕТНЫЙ ПЕРИОД) '!M165</f>
        <v>0</v>
      </c>
      <c r="N70" s="312">
        <f>'Приложение 1 (ОТЧЕТНЫЙ ПЕРИОД) '!N165</f>
        <v>14.65455551</v>
      </c>
      <c r="O70" s="218"/>
      <c r="P70" s="197"/>
      <c r="Q70" s="220"/>
      <c r="R70" s="607"/>
      <c r="S70" s="225"/>
      <c r="T70" s="225"/>
      <c r="U70" s="225"/>
      <c r="V70" s="225"/>
      <c r="W70" s="226"/>
      <c r="X70" s="227"/>
      <c r="Y70" s="220"/>
      <c r="Z70" s="220"/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  <c r="AR70" s="218"/>
      <c r="AS70" s="218"/>
      <c r="AT70" s="218"/>
      <c r="AU70" s="218"/>
      <c r="AV70" s="218"/>
      <c r="AW70" s="218"/>
      <c r="AX70" s="218"/>
      <c r="AY70" s="218"/>
      <c r="AZ70" s="218"/>
    </row>
    <row r="71" spans="1:52" s="18" customFormat="1" ht="21" customHeight="1" x14ac:dyDescent="0.25">
      <c r="A71" s="540"/>
      <c r="B71" s="539"/>
      <c r="C71" s="541"/>
      <c r="D71" s="99" t="s">
        <v>20</v>
      </c>
      <c r="E71" s="313">
        <f>'Приложение 1 (ОТЧЕТНЫЙ ПЕРИОД) '!E166</f>
        <v>2.1569493</v>
      </c>
      <c r="F71" s="313">
        <f>'Приложение 1 (ОТЧЕТНЫЙ ПЕРИОД) '!F166</f>
        <v>0.18032860000000001</v>
      </c>
      <c r="G71" s="313">
        <f>'Приложение 1 (ОТЧЕТНЫЙ ПЕРИОД) '!G166</f>
        <v>0</v>
      </c>
      <c r="H71" s="313">
        <f>'Приложение 1 (ОТЧЕТНЫЙ ПЕРИОД) '!H166</f>
        <v>0.13</v>
      </c>
      <c r="I71" s="313">
        <f>'Приложение 1 (ОТЧЕТНЫЙ ПЕРИОД) '!I166</f>
        <v>0.06</v>
      </c>
      <c r="J71" s="606"/>
      <c r="K71" s="314">
        <f>'Приложение 1 (ОТЧЕТНЫЙ ПЕРИОД) '!K166</f>
        <v>0.17</v>
      </c>
      <c r="L71" s="313">
        <f>'Приложение 1 (ОТЧЕТНЫЙ ПЕРИОД) '!L166</f>
        <v>11.161878999999999</v>
      </c>
      <c r="M71" s="313">
        <f>'Приложение 1 (ОТЧЕТНЫЙ ПЕРИОД) '!M166</f>
        <v>0</v>
      </c>
      <c r="N71" s="315">
        <f>'Приложение 1 (ОТЧЕТНЫЙ ПЕРИОД) '!N166</f>
        <v>13.678828299999999</v>
      </c>
      <c r="O71" s="218"/>
      <c r="P71" s="197"/>
      <c r="Q71" s="220"/>
      <c r="R71" s="607"/>
      <c r="S71" s="230"/>
      <c r="T71" s="230"/>
      <c r="U71" s="230"/>
      <c r="V71" s="230"/>
      <c r="W71" s="231"/>
      <c r="X71" s="232"/>
      <c r="Y71" s="220"/>
      <c r="Z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18"/>
      <c r="AS71" s="218"/>
      <c r="AT71" s="218"/>
      <c r="AU71" s="218"/>
      <c r="AV71" s="218"/>
      <c r="AW71" s="218"/>
      <c r="AX71" s="218"/>
      <c r="AY71" s="218"/>
      <c r="AZ71" s="218"/>
    </row>
    <row r="72" spans="1:52" s="18" customFormat="1" ht="23.25" x14ac:dyDescent="0.35">
      <c r="C72" s="316"/>
      <c r="D72" s="317" t="s">
        <v>154</v>
      </c>
      <c r="E72" s="318">
        <f>E69+E70+E71</f>
        <v>37.013924400000001</v>
      </c>
      <c r="F72" s="318">
        <f>F69+F70+F71</f>
        <v>33.891277559999999</v>
      </c>
      <c r="G72" s="318">
        <f>G69+G70+G71</f>
        <v>0</v>
      </c>
      <c r="H72" s="318">
        <f>H69+H70+H71</f>
        <v>26.060000000000002</v>
      </c>
      <c r="I72" s="318">
        <f>I69+I70+I71</f>
        <v>12.67</v>
      </c>
      <c r="J72" s="318"/>
      <c r="K72" s="319">
        <f>K69+K70+K71</f>
        <v>34.076000000000001</v>
      </c>
      <c r="L72" s="318">
        <f>L69+L70+L71</f>
        <v>93.454879000000005</v>
      </c>
      <c r="M72" s="318">
        <f>M69+M70+M71</f>
        <v>0</v>
      </c>
      <c r="N72" s="318">
        <f>N69+N70+N71</f>
        <v>203.2748034</v>
      </c>
      <c r="O72" s="270"/>
      <c r="P72" s="271">
        <f>SUM(E72:O72)</f>
        <v>440.44088436000004</v>
      </c>
      <c r="Q72" s="220"/>
      <c r="R72" s="220"/>
      <c r="S72" s="239"/>
      <c r="T72" s="239"/>
      <c r="U72" s="239"/>
      <c r="V72" s="239"/>
      <c r="W72" s="220"/>
      <c r="X72" s="220"/>
      <c r="Y72" s="220"/>
      <c r="Z72" s="220"/>
      <c r="AA72" s="220"/>
      <c r="AB72" s="239"/>
      <c r="AC72" s="239"/>
      <c r="AD72" s="239"/>
      <c r="AE72" s="239"/>
      <c r="AF72" s="220"/>
      <c r="AG72" s="220"/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  <c r="AR72" s="218"/>
      <c r="AS72" s="218"/>
      <c r="AT72" s="218"/>
      <c r="AU72" s="218"/>
      <c r="AV72" s="218"/>
      <c r="AW72" s="218"/>
      <c r="AX72" s="218"/>
      <c r="AY72" s="218"/>
      <c r="AZ72" s="218"/>
    </row>
    <row r="73" spans="1:52" s="18" customFormat="1" ht="23.25" x14ac:dyDescent="0.35">
      <c r="D73" s="320" t="s">
        <v>154</v>
      </c>
      <c r="E73" s="321">
        <f>E72-E68</f>
        <v>0</v>
      </c>
      <c r="F73" s="321">
        <f>F72-F68</f>
        <v>0</v>
      </c>
      <c r="G73" s="321">
        <f>G72-G68</f>
        <v>0</v>
      </c>
      <c r="H73" s="321">
        <f>H72-H68</f>
        <v>0</v>
      </c>
      <c r="I73" s="321">
        <f>I72-I68</f>
        <v>0</v>
      </c>
      <c r="J73" s="321"/>
      <c r="K73" s="322">
        <f>K72-K68</f>
        <v>0</v>
      </c>
      <c r="L73" s="321">
        <f>L72-L68</f>
        <v>0</v>
      </c>
      <c r="M73" s="321">
        <f>M72-M68</f>
        <v>0</v>
      </c>
      <c r="N73" s="321">
        <f>N72-N68</f>
        <v>0</v>
      </c>
      <c r="O73" s="196"/>
      <c r="P73" s="249">
        <f>SUM(E73:O73)</f>
        <v>0</v>
      </c>
      <c r="Q73" s="220"/>
      <c r="R73" s="220"/>
      <c r="S73" s="239"/>
      <c r="T73" s="239"/>
      <c r="U73" s="239"/>
      <c r="V73" s="239"/>
      <c r="W73" s="220"/>
      <c r="X73" s="220"/>
      <c r="Y73" s="220"/>
      <c r="Z73" s="220"/>
      <c r="AA73" s="220"/>
      <c r="AB73" s="239"/>
      <c r="AC73" s="239"/>
      <c r="AD73" s="239"/>
      <c r="AE73" s="239"/>
      <c r="AF73" s="220"/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  <c r="AR73" s="218"/>
      <c r="AS73" s="218"/>
      <c r="AT73" s="218"/>
      <c r="AU73" s="218"/>
      <c r="AV73" s="218"/>
      <c r="AW73" s="218"/>
      <c r="AX73" s="218"/>
      <c r="AY73" s="218"/>
      <c r="AZ73" s="218"/>
    </row>
    <row r="74" spans="1:52" s="18" customFormat="1" ht="53.25" customHeight="1" x14ac:dyDescent="0.25">
      <c r="A74" s="51"/>
      <c r="B74" s="52"/>
      <c r="C74" s="52"/>
      <c r="D74" s="52"/>
      <c r="E74" s="53" t="s">
        <v>81</v>
      </c>
      <c r="F74" s="54" t="s">
        <v>82</v>
      </c>
      <c r="G74" s="55"/>
      <c r="H74" s="52"/>
      <c r="I74" s="52"/>
      <c r="J74" s="52"/>
      <c r="K74" s="56"/>
      <c r="L74" s="52"/>
      <c r="M74" s="52"/>
      <c r="N74" s="57"/>
      <c r="O74" s="218"/>
      <c r="P74" s="197"/>
      <c r="Q74" s="220"/>
      <c r="R74" s="220"/>
      <c r="S74" s="239"/>
      <c r="T74" s="239"/>
      <c r="U74" s="239"/>
      <c r="V74" s="239"/>
      <c r="W74" s="220"/>
      <c r="X74" s="220"/>
      <c r="Y74" s="220"/>
      <c r="Z74" s="220"/>
      <c r="AA74" s="220"/>
      <c r="AB74" s="239"/>
      <c r="AC74" s="239"/>
      <c r="AD74" s="239"/>
      <c r="AE74" s="239"/>
      <c r="AF74" s="220"/>
      <c r="AG74" s="220"/>
      <c r="AH74" s="220"/>
      <c r="AI74" s="220"/>
      <c r="AJ74" s="220"/>
      <c r="AK74" s="220"/>
      <c r="AL74" s="220"/>
      <c r="AM74" s="220"/>
      <c r="AN74" s="220"/>
      <c r="AO74" s="220"/>
      <c r="AP74" s="220"/>
      <c r="AQ74" s="220"/>
      <c r="AR74" s="218"/>
      <c r="AS74" s="218"/>
      <c r="AT74" s="218"/>
      <c r="AU74" s="218"/>
      <c r="AV74" s="218"/>
      <c r="AW74" s="218"/>
      <c r="AX74" s="218"/>
      <c r="AY74" s="218"/>
      <c r="AZ74" s="218"/>
    </row>
    <row r="75" spans="1:52" s="18" customFormat="1" ht="40.5" x14ac:dyDescent="0.25">
      <c r="A75" s="536" t="str">
        <f>E74</f>
        <v>V</v>
      </c>
      <c r="B75" s="88" t="s">
        <v>55</v>
      </c>
      <c r="C75" s="537"/>
      <c r="D75" s="304" t="s">
        <v>17</v>
      </c>
      <c r="E75" s="305">
        <f>'Приложение 1 (ОТЧЕТНЫЙ ПЕРИОД) '!E174</f>
        <v>0</v>
      </c>
      <c r="F75" s="305">
        <f>'Приложение 1 (ОТЧЕТНЫЙ ПЕРИОД) '!F174</f>
        <v>0</v>
      </c>
      <c r="G75" s="305">
        <f>'Приложение 1 (ОТЧЕТНЫЙ ПЕРИОД) '!G174</f>
        <v>0</v>
      </c>
      <c r="H75" s="305">
        <f>'Приложение 1 (ОТЧЕТНЫЙ ПЕРИОД) '!H174</f>
        <v>0</v>
      </c>
      <c r="I75" s="305">
        <f>'Приложение 1 (ОТЧЕТНЫЙ ПЕРИОД) '!I174</f>
        <v>0</v>
      </c>
      <c r="J75" s="606"/>
      <c r="K75" s="306">
        <f>'Приложение 1 (ОТЧЕТНЫЙ ПЕРИОД) '!K174</f>
        <v>0</v>
      </c>
      <c r="L75" s="305">
        <f>'Приложение 1 (ОТЧЕТНЫЙ ПЕРИОД) '!L174</f>
        <v>142.75</v>
      </c>
      <c r="M75" s="305">
        <f>'Приложение 1 (ОТЧЕТНЫЙ ПЕРИОД) '!M174</f>
        <v>0</v>
      </c>
      <c r="N75" s="307">
        <f>'Приложение 1 (ОТЧЕТНЫЙ ПЕРИОД) '!N174</f>
        <v>142.75</v>
      </c>
      <c r="O75" s="218"/>
      <c r="P75" s="197"/>
      <c r="Q75" s="220"/>
      <c r="R75" s="607" t="str">
        <f>B76</f>
        <v>ЭКОЛОГИЯ</v>
      </c>
      <c r="S75" s="308" t="str">
        <f>D75</f>
        <v>Всего</v>
      </c>
      <c r="T75" s="308">
        <f>E75</f>
        <v>0</v>
      </c>
      <c r="U75" s="308">
        <f>F75</f>
        <v>0</v>
      </c>
      <c r="V75" s="308">
        <f>G75</f>
        <v>0</v>
      </c>
      <c r="W75" s="308" t="e">
        <f>F75/E75%</f>
        <v>#DIV/0!</v>
      </c>
      <c r="X75" s="309" t="e">
        <f>G75/F75%</f>
        <v>#DIV/0!</v>
      </c>
      <c r="Y75" s="222" t="e">
        <f>V75/T75%</f>
        <v>#DIV/0!</v>
      </c>
      <c r="Z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18"/>
      <c r="AS75" s="218"/>
      <c r="AT75" s="218"/>
      <c r="AU75" s="218"/>
      <c r="AV75" s="218"/>
      <c r="AW75" s="218"/>
      <c r="AX75" s="218"/>
      <c r="AY75" s="218"/>
      <c r="AZ75" s="218"/>
    </row>
    <row r="76" spans="1:52" s="18" customFormat="1" ht="23.25" customHeight="1" x14ac:dyDescent="0.25">
      <c r="A76" s="536"/>
      <c r="B76" s="539" t="str">
        <f>F74</f>
        <v>ЭКОЛОГИЯ</v>
      </c>
      <c r="C76" s="537"/>
      <c r="D76" s="93" t="s">
        <v>18</v>
      </c>
      <c r="E76" s="310">
        <f>'Приложение 1 (ОТЧЕТНЫЙ ПЕРИОД) '!E175</f>
        <v>0</v>
      </c>
      <c r="F76" s="310">
        <f>'Приложение 1 (ОТЧЕТНЫЙ ПЕРИОД) '!F175</f>
        <v>0</v>
      </c>
      <c r="G76" s="310">
        <f>'Приложение 1 (ОТЧЕТНЫЙ ПЕРИОД) '!G175</f>
        <v>0</v>
      </c>
      <c r="H76" s="310">
        <f>'Приложение 1 (ОТЧЕТНЫЙ ПЕРИОД) '!H175</f>
        <v>0</v>
      </c>
      <c r="I76" s="310">
        <f>'Приложение 1 (ОТЧЕТНЫЙ ПЕРИОД) '!I175</f>
        <v>0</v>
      </c>
      <c r="J76" s="606"/>
      <c r="K76" s="311">
        <f>'Приложение 1 (ОТЧЕТНЫЙ ПЕРИОД) '!K175</f>
        <v>0</v>
      </c>
      <c r="L76" s="310">
        <f>'Приложение 1 (ОТЧЕТНЫЙ ПЕРИОД) '!L175</f>
        <v>139.89500000000001</v>
      </c>
      <c r="M76" s="310">
        <f>'Приложение 1 (ОТЧЕТНЫЙ ПЕРИОД) '!M175</f>
        <v>0</v>
      </c>
      <c r="N76" s="312">
        <f>'Приложение 1 (ОТЧЕТНЫЙ ПЕРИОД) '!N175</f>
        <v>139.89500000000001</v>
      </c>
      <c r="O76" s="218"/>
      <c r="P76" s="197"/>
      <c r="Q76" s="220"/>
      <c r="R76" s="607"/>
      <c r="S76" s="225"/>
      <c r="T76" s="225"/>
      <c r="U76" s="225"/>
      <c r="V76" s="225"/>
      <c r="W76" s="226"/>
      <c r="X76" s="227"/>
      <c r="Y76" s="220"/>
      <c r="Z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18"/>
      <c r="AS76" s="218"/>
      <c r="AT76" s="218"/>
      <c r="AU76" s="218"/>
      <c r="AV76" s="218"/>
      <c r="AW76" s="218"/>
      <c r="AX76" s="218"/>
      <c r="AY76" s="218"/>
      <c r="AZ76" s="218"/>
    </row>
    <row r="77" spans="1:52" s="18" customFormat="1" ht="23.25" customHeight="1" x14ac:dyDescent="0.25">
      <c r="A77" s="536"/>
      <c r="B77" s="539"/>
      <c r="C77" s="537"/>
      <c r="D77" s="93" t="s">
        <v>19</v>
      </c>
      <c r="E77" s="310">
        <f>'Приложение 1 (ОТЧЕТНЫЙ ПЕРИОД) '!E176</f>
        <v>0</v>
      </c>
      <c r="F77" s="310">
        <f>'Приложение 1 (ОТЧЕТНЫЙ ПЕРИОД) '!F176</f>
        <v>0</v>
      </c>
      <c r="G77" s="310">
        <f>'Приложение 1 (ОТЧЕТНЫЙ ПЕРИОД) '!G176</f>
        <v>0</v>
      </c>
      <c r="H77" s="310">
        <f>'Приложение 1 (ОТЧЕТНЫЙ ПЕРИОД) '!H176</f>
        <v>0</v>
      </c>
      <c r="I77" s="310">
        <f>'Приложение 1 (ОТЧЕТНЫЙ ПЕРИОД) '!I176</f>
        <v>0</v>
      </c>
      <c r="J77" s="606"/>
      <c r="K77" s="311">
        <f>'Приложение 1 (ОТЧЕТНЫЙ ПЕРИОД) '!K176</f>
        <v>0</v>
      </c>
      <c r="L77" s="310">
        <f>'Приложение 1 (ОТЧЕТНЫЙ ПЕРИОД) '!L176</f>
        <v>2.855</v>
      </c>
      <c r="M77" s="310">
        <f>'Приложение 1 (ОТЧЕТНЫЙ ПЕРИОД) '!M176</f>
        <v>0</v>
      </c>
      <c r="N77" s="312">
        <f>'Приложение 1 (ОТЧЕТНЫЙ ПЕРИОД) '!N176</f>
        <v>2.855</v>
      </c>
      <c r="O77" s="218"/>
      <c r="P77" s="197"/>
      <c r="Q77" s="220"/>
      <c r="R77" s="607"/>
      <c r="S77" s="225"/>
      <c r="T77" s="225"/>
      <c r="U77" s="225"/>
      <c r="V77" s="225"/>
      <c r="W77" s="226"/>
      <c r="X77" s="227"/>
      <c r="Y77" s="220"/>
      <c r="Z77" s="220"/>
      <c r="AH77" s="220"/>
      <c r="AI77" s="220"/>
      <c r="AJ77" s="220"/>
      <c r="AK77" s="220"/>
      <c r="AL77" s="220"/>
      <c r="AM77" s="220"/>
      <c r="AN77" s="220"/>
      <c r="AO77" s="220"/>
      <c r="AP77" s="220"/>
      <c r="AQ77" s="220"/>
      <c r="AR77" s="218"/>
      <c r="AS77" s="218"/>
      <c r="AT77" s="218"/>
      <c r="AU77" s="218"/>
      <c r="AV77" s="218"/>
      <c r="AW77" s="218"/>
      <c r="AX77" s="218"/>
      <c r="AY77" s="218"/>
      <c r="AZ77" s="218"/>
    </row>
    <row r="78" spans="1:52" s="18" customFormat="1" ht="23.25" customHeight="1" x14ac:dyDescent="0.25">
      <c r="A78" s="536"/>
      <c r="B78" s="539"/>
      <c r="C78" s="537"/>
      <c r="D78" s="99" t="s">
        <v>20</v>
      </c>
      <c r="E78" s="313">
        <f>'Приложение 1 (ОТЧЕТНЫЙ ПЕРИОД) '!E177</f>
        <v>0</v>
      </c>
      <c r="F78" s="313">
        <f>'Приложение 1 (ОТЧЕТНЫЙ ПЕРИОД) '!F177</f>
        <v>0</v>
      </c>
      <c r="G78" s="313">
        <f>'Приложение 1 (ОТЧЕТНЫЙ ПЕРИОД) '!G177</f>
        <v>0</v>
      </c>
      <c r="H78" s="313">
        <f>'Приложение 1 (ОТЧЕТНЫЙ ПЕРИОД) '!H177</f>
        <v>0</v>
      </c>
      <c r="I78" s="313">
        <f>'Приложение 1 (ОТЧЕТНЫЙ ПЕРИОД) '!I177</f>
        <v>0</v>
      </c>
      <c r="J78" s="606"/>
      <c r="K78" s="314">
        <f>'Приложение 1 (ОТЧЕТНЫЙ ПЕРИОД) '!K177</f>
        <v>0</v>
      </c>
      <c r="L78" s="313">
        <f>'Приложение 1 (ОТЧЕТНЫЙ ПЕРИОД) '!L177</f>
        <v>0</v>
      </c>
      <c r="M78" s="313">
        <f>'Приложение 1 (ОТЧЕТНЫЙ ПЕРИОД) '!M177</f>
        <v>0</v>
      </c>
      <c r="N78" s="315">
        <f>'Приложение 1 (ОТЧЕТНЫЙ ПЕРИОД) '!N177</f>
        <v>0</v>
      </c>
      <c r="O78" s="218"/>
      <c r="P78" s="197"/>
      <c r="Q78" s="220"/>
      <c r="R78" s="607"/>
      <c r="S78" s="230"/>
      <c r="T78" s="230"/>
      <c r="U78" s="230"/>
      <c r="V78" s="230"/>
      <c r="W78" s="231"/>
      <c r="X78" s="232"/>
      <c r="Y78" s="220"/>
      <c r="Z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218"/>
      <c r="AS78" s="218"/>
      <c r="AT78" s="218"/>
      <c r="AU78" s="218"/>
      <c r="AV78" s="218"/>
      <c r="AW78" s="218"/>
      <c r="AX78" s="218"/>
      <c r="AY78" s="218"/>
      <c r="AZ78" s="218"/>
    </row>
    <row r="79" spans="1:52" s="18" customFormat="1" ht="23.25" x14ac:dyDescent="0.35">
      <c r="C79" s="316"/>
      <c r="D79" s="317" t="s">
        <v>154</v>
      </c>
      <c r="E79" s="318">
        <f>E76+E77+E78</f>
        <v>0</v>
      </c>
      <c r="F79" s="318">
        <f>F76+F77+F78</f>
        <v>0</v>
      </c>
      <c r="G79" s="318">
        <f>G76+G77+G78</f>
        <v>0</v>
      </c>
      <c r="H79" s="318">
        <f>H76+H77+H78</f>
        <v>0</v>
      </c>
      <c r="I79" s="318">
        <f>I76+I77+I78</f>
        <v>0</v>
      </c>
      <c r="J79" s="318"/>
      <c r="K79" s="319">
        <f>K76+K77+K78</f>
        <v>0</v>
      </c>
      <c r="L79" s="318">
        <f>L76+L77+L78</f>
        <v>142.75</v>
      </c>
      <c r="M79" s="318">
        <f>M76+M77+M78</f>
        <v>0</v>
      </c>
      <c r="N79" s="318">
        <f>N76+N77+N78</f>
        <v>142.75</v>
      </c>
      <c r="O79" s="270"/>
      <c r="P79" s="271">
        <f>SUM(E79:O79)</f>
        <v>285.5</v>
      </c>
      <c r="Q79" s="220"/>
      <c r="R79" s="220"/>
      <c r="S79" s="239"/>
      <c r="T79" s="239"/>
      <c r="U79" s="239"/>
      <c r="V79" s="239"/>
      <c r="W79" s="220"/>
      <c r="X79" s="220"/>
      <c r="Y79" s="220"/>
      <c r="Z79" s="220"/>
      <c r="AA79" s="220"/>
      <c r="AB79" s="239"/>
      <c r="AC79" s="239"/>
      <c r="AD79" s="239"/>
      <c r="AE79" s="239"/>
      <c r="AF79" s="220"/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  <c r="AR79" s="218"/>
      <c r="AS79" s="218"/>
      <c r="AT79" s="218"/>
      <c r="AU79" s="218"/>
      <c r="AV79" s="218"/>
      <c r="AW79" s="218"/>
      <c r="AX79" s="218"/>
      <c r="AY79" s="218"/>
      <c r="AZ79" s="218"/>
    </row>
    <row r="80" spans="1:52" s="18" customFormat="1" ht="23.25" x14ac:dyDescent="0.35">
      <c r="D80" s="320" t="s">
        <v>154</v>
      </c>
      <c r="E80" s="321">
        <f>E79-E75</f>
        <v>0</v>
      </c>
      <c r="F80" s="321">
        <f>F79-F75</f>
        <v>0</v>
      </c>
      <c r="G80" s="321">
        <f>G79-G75</f>
        <v>0</v>
      </c>
      <c r="H80" s="321">
        <f>H79-H75</f>
        <v>0</v>
      </c>
      <c r="I80" s="321">
        <f>I79-I75</f>
        <v>0</v>
      </c>
      <c r="J80" s="321"/>
      <c r="K80" s="322">
        <f>K79-K75</f>
        <v>0</v>
      </c>
      <c r="L80" s="321">
        <f>L79-L75</f>
        <v>0</v>
      </c>
      <c r="M80" s="321">
        <f>M79-M75</f>
        <v>0</v>
      </c>
      <c r="N80" s="321">
        <f>N79-N75</f>
        <v>0</v>
      </c>
      <c r="O80" s="196"/>
      <c r="P80" s="249">
        <f>SUM(E80:O80)</f>
        <v>0</v>
      </c>
      <c r="Q80" s="220"/>
      <c r="R80" s="220"/>
      <c r="S80" s="239"/>
      <c r="T80" s="239"/>
      <c r="U80" s="239"/>
      <c r="V80" s="239"/>
      <c r="W80" s="220"/>
      <c r="X80" s="220"/>
      <c r="Y80" s="220"/>
      <c r="Z80" s="220"/>
      <c r="AA80" s="220"/>
      <c r="AB80" s="239"/>
      <c r="AC80" s="239"/>
      <c r="AD80" s="239"/>
      <c r="AE80" s="239"/>
      <c r="AF80" s="220"/>
      <c r="AG80" s="220"/>
      <c r="AH80" s="220"/>
      <c r="AI80" s="220"/>
      <c r="AJ80" s="220"/>
      <c r="AK80" s="220"/>
      <c r="AL80" s="220"/>
      <c r="AM80" s="220"/>
      <c r="AN80" s="220"/>
      <c r="AO80" s="220"/>
      <c r="AP80" s="220"/>
      <c r="AQ80" s="220"/>
      <c r="AR80" s="218"/>
      <c r="AS80" s="218"/>
      <c r="AT80" s="218"/>
      <c r="AU80" s="218"/>
      <c r="AV80" s="218"/>
      <c r="AW80" s="218"/>
      <c r="AX80" s="218"/>
      <c r="AY80" s="218"/>
      <c r="AZ80" s="218"/>
    </row>
    <row r="81" spans="1:52" s="18" customFormat="1" ht="42.75" customHeight="1" x14ac:dyDescent="0.25">
      <c r="A81" s="51"/>
      <c r="B81" s="52"/>
      <c r="C81" s="52"/>
      <c r="D81" s="52"/>
      <c r="E81" s="53" t="s">
        <v>85</v>
      </c>
      <c r="F81" s="54" t="s">
        <v>86</v>
      </c>
      <c r="G81" s="55"/>
      <c r="H81" s="52"/>
      <c r="I81" s="52"/>
      <c r="J81" s="52"/>
      <c r="K81" s="56"/>
      <c r="L81" s="52"/>
      <c r="M81" s="52"/>
      <c r="N81" s="57"/>
      <c r="O81" s="218"/>
      <c r="P81" s="197"/>
      <c r="Q81" s="220"/>
      <c r="R81" s="220"/>
      <c r="S81" s="239"/>
      <c r="T81" s="239"/>
      <c r="U81" s="239"/>
      <c r="V81" s="239"/>
      <c r="W81" s="220"/>
      <c r="X81" s="220"/>
      <c r="Y81" s="220"/>
      <c r="Z81" s="220"/>
      <c r="AA81" s="220"/>
      <c r="AB81" s="239"/>
      <c r="AC81" s="239"/>
      <c r="AD81" s="239"/>
      <c r="AE81" s="239"/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18"/>
      <c r="AS81" s="218"/>
      <c r="AT81" s="218"/>
      <c r="AU81" s="218"/>
      <c r="AV81" s="218"/>
      <c r="AW81" s="218"/>
      <c r="AX81" s="218"/>
      <c r="AY81" s="218"/>
      <c r="AZ81" s="218"/>
    </row>
    <row r="82" spans="1:52" s="18" customFormat="1" ht="40.5" x14ac:dyDescent="0.25">
      <c r="A82" s="540" t="str">
        <f>E81</f>
        <v>VI</v>
      </c>
      <c r="B82" s="88" t="s">
        <v>55</v>
      </c>
      <c r="C82" s="541"/>
      <c r="D82" s="304" t="s">
        <v>17</v>
      </c>
      <c r="E82" s="305">
        <f>'Приложение 1 (ОТЧЕТНЫЙ ПЕРИОД) '!E185</f>
        <v>0</v>
      </c>
      <c r="F82" s="305">
        <f>'Приложение 1 (ОТЧЕТНЫЙ ПЕРИОД) '!F185</f>
        <v>0</v>
      </c>
      <c r="G82" s="305">
        <f>'Приложение 1 (ОТЧЕТНЫЙ ПЕРИОД) '!G185</f>
        <v>0</v>
      </c>
      <c r="H82" s="305">
        <f>'Приложение 1 (ОТЧЕТНЫЙ ПЕРИОД) '!H185</f>
        <v>0</v>
      </c>
      <c r="I82" s="305">
        <f>'Приложение 1 (ОТЧЕТНЫЙ ПЕРИОД) '!I185</f>
        <v>0</v>
      </c>
      <c r="J82" s="606"/>
      <c r="K82" s="306">
        <f>'Приложение 1 (ОТЧЕТНЫЙ ПЕРИОД) '!K185</f>
        <v>0</v>
      </c>
      <c r="L82" s="305">
        <f>'Приложение 1 (ОТЧЕТНЫЙ ПЕРИОД) '!L185</f>
        <v>0</v>
      </c>
      <c r="M82" s="305">
        <f>'Приложение 1 (ОТЧЕТНЫЙ ПЕРИОД) '!M185</f>
        <v>0</v>
      </c>
      <c r="N82" s="307">
        <f>'Приложение 1 (ОТЧЕТНЫЙ ПЕРИОД) '!N185</f>
        <v>0</v>
      </c>
      <c r="O82" s="218"/>
      <c r="P82" s="197"/>
      <c r="Q82" s="220"/>
      <c r="R82" s="607" t="str">
        <f>B83</f>
        <v>БЕЗОПАСНЫЕ И КАЧЕСТВЕННЫЕ АВТОМОБИЛЬНЫЕ ДОРОГИ</v>
      </c>
      <c r="S82" s="308" t="str">
        <f>D82</f>
        <v>Всего</v>
      </c>
      <c r="T82" s="308">
        <f>E82</f>
        <v>0</v>
      </c>
      <c r="U82" s="308">
        <f>F82</f>
        <v>0</v>
      </c>
      <c r="V82" s="308">
        <f>G82</f>
        <v>0</v>
      </c>
      <c r="W82" s="308" t="e">
        <f>F82/E82%</f>
        <v>#DIV/0!</v>
      </c>
      <c r="X82" s="309" t="e">
        <f>G82/F82%</f>
        <v>#DIV/0!</v>
      </c>
      <c r="Y82" s="222" t="e">
        <f>V82/T82%</f>
        <v>#DIV/0!</v>
      </c>
      <c r="Z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18"/>
      <c r="AS82" s="218"/>
      <c r="AT82" s="218"/>
      <c r="AU82" s="218"/>
      <c r="AV82" s="218"/>
      <c r="AW82" s="218"/>
      <c r="AX82" s="218"/>
      <c r="AY82" s="218"/>
      <c r="AZ82" s="218"/>
    </row>
    <row r="83" spans="1:52" s="18" customFormat="1" ht="20.25" customHeight="1" x14ac:dyDescent="0.25">
      <c r="A83" s="540"/>
      <c r="B83" s="539" t="str">
        <f>F81</f>
        <v>БЕЗОПАСНЫЕ И КАЧЕСТВЕННЫЕ АВТОМОБИЛЬНЫЕ ДОРОГИ</v>
      </c>
      <c r="C83" s="541"/>
      <c r="D83" s="93" t="s">
        <v>18</v>
      </c>
      <c r="E83" s="310">
        <f>'Приложение 1 (ОТЧЕТНЫЙ ПЕРИОД) '!E186</f>
        <v>0</v>
      </c>
      <c r="F83" s="310">
        <f>'Приложение 1 (ОТЧЕТНЫЙ ПЕРИОД) '!F186</f>
        <v>0</v>
      </c>
      <c r="G83" s="310">
        <f>'Приложение 1 (ОТЧЕТНЫЙ ПЕРИОД) '!G186</f>
        <v>0</v>
      </c>
      <c r="H83" s="310">
        <f>'Приложение 1 (ОТЧЕТНЫЙ ПЕРИОД) '!H186</f>
        <v>0</v>
      </c>
      <c r="I83" s="310">
        <f>'Приложение 1 (ОТЧЕТНЫЙ ПЕРИОД) '!I186</f>
        <v>0</v>
      </c>
      <c r="J83" s="606"/>
      <c r="K83" s="311">
        <f>'Приложение 1 (ОТЧЕТНЫЙ ПЕРИОД) '!K186</f>
        <v>0</v>
      </c>
      <c r="L83" s="310">
        <f>'Приложение 1 (ОТЧЕТНЫЙ ПЕРИОД) '!L186</f>
        <v>0</v>
      </c>
      <c r="M83" s="310">
        <f>'Приложение 1 (ОТЧЕТНЫЙ ПЕРИОД) '!M186</f>
        <v>0</v>
      </c>
      <c r="N83" s="312">
        <f>'Приложение 1 (ОТЧЕТНЫЙ ПЕРИОД) '!N186</f>
        <v>0</v>
      </c>
      <c r="O83" s="218"/>
      <c r="P83" s="197"/>
      <c r="Q83" s="220"/>
      <c r="R83" s="607"/>
      <c r="S83" s="225"/>
      <c r="T83" s="225"/>
      <c r="U83" s="225"/>
      <c r="V83" s="225"/>
      <c r="W83" s="226"/>
      <c r="X83" s="227"/>
      <c r="Y83" s="220"/>
      <c r="Z83" s="220"/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  <c r="AR83" s="218"/>
      <c r="AS83" s="218"/>
      <c r="AT83" s="218"/>
      <c r="AU83" s="218"/>
      <c r="AV83" s="218"/>
      <c r="AW83" s="218"/>
      <c r="AX83" s="218"/>
      <c r="AY83" s="218"/>
      <c r="AZ83" s="218"/>
    </row>
    <row r="84" spans="1:52" s="18" customFormat="1" ht="20.25" customHeight="1" x14ac:dyDescent="0.25">
      <c r="A84" s="540"/>
      <c r="B84" s="539"/>
      <c r="C84" s="541"/>
      <c r="D84" s="93" t="s">
        <v>19</v>
      </c>
      <c r="E84" s="310">
        <f>'Приложение 1 (ОТЧЕТНЫЙ ПЕРИОД) '!E187</f>
        <v>0</v>
      </c>
      <c r="F84" s="310">
        <f>'Приложение 1 (ОТЧЕТНЫЙ ПЕРИОД) '!F187</f>
        <v>0</v>
      </c>
      <c r="G84" s="310">
        <f>'Приложение 1 (ОТЧЕТНЫЙ ПЕРИОД) '!G187</f>
        <v>0</v>
      </c>
      <c r="H84" s="310">
        <f>'Приложение 1 (ОТЧЕТНЫЙ ПЕРИОД) '!H187</f>
        <v>0</v>
      </c>
      <c r="I84" s="310">
        <f>'Приложение 1 (ОТЧЕТНЫЙ ПЕРИОД) '!I187</f>
        <v>0</v>
      </c>
      <c r="J84" s="606"/>
      <c r="K84" s="311">
        <f>'Приложение 1 (ОТЧЕТНЫЙ ПЕРИОД) '!K187</f>
        <v>0</v>
      </c>
      <c r="L84" s="310">
        <f>'Приложение 1 (ОТЧЕТНЫЙ ПЕРИОД) '!L187</f>
        <v>0</v>
      </c>
      <c r="M84" s="310">
        <f>'Приложение 1 (ОТЧЕТНЫЙ ПЕРИОД) '!M187</f>
        <v>0</v>
      </c>
      <c r="N84" s="312">
        <f>'Приложение 1 (ОТЧЕТНЫЙ ПЕРИОД) '!N187</f>
        <v>0</v>
      </c>
      <c r="O84" s="218"/>
      <c r="P84" s="197"/>
      <c r="Q84" s="220"/>
      <c r="R84" s="607"/>
      <c r="S84" s="225"/>
      <c r="T84" s="225"/>
      <c r="U84" s="225"/>
      <c r="V84" s="225"/>
      <c r="W84" s="226"/>
      <c r="X84" s="227"/>
      <c r="Y84" s="220"/>
      <c r="Z84" s="220"/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18"/>
      <c r="AS84" s="218"/>
      <c r="AT84" s="218"/>
      <c r="AU84" s="218"/>
      <c r="AV84" s="218"/>
      <c r="AW84" s="218"/>
      <c r="AX84" s="218"/>
      <c r="AY84" s="218"/>
      <c r="AZ84" s="218"/>
    </row>
    <row r="85" spans="1:52" s="18" customFormat="1" ht="21" customHeight="1" x14ac:dyDescent="0.25">
      <c r="A85" s="540"/>
      <c r="B85" s="539"/>
      <c r="C85" s="541"/>
      <c r="D85" s="99" t="s">
        <v>20</v>
      </c>
      <c r="E85" s="313">
        <f>'Приложение 1 (ОТЧЕТНЫЙ ПЕРИОД) '!E188</f>
        <v>0</v>
      </c>
      <c r="F85" s="313">
        <f>'Приложение 1 (ОТЧЕТНЫЙ ПЕРИОД) '!F188</f>
        <v>0</v>
      </c>
      <c r="G85" s="313">
        <f>'Приложение 1 (ОТЧЕТНЫЙ ПЕРИОД) '!G188</f>
        <v>0</v>
      </c>
      <c r="H85" s="313">
        <f>'Приложение 1 (ОТЧЕТНЫЙ ПЕРИОД) '!H188</f>
        <v>0</v>
      </c>
      <c r="I85" s="313">
        <f>'Приложение 1 (ОТЧЕТНЫЙ ПЕРИОД) '!I188</f>
        <v>0</v>
      </c>
      <c r="J85" s="606"/>
      <c r="K85" s="314">
        <f>'Приложение 1 (ОТЧЕТНЫЙ ПЕРИОД) '!K188</f>
        <v>0</v>
      </c>
      <c r="L85" s="313">
        <f>'Приложение 1 (ОТЧЕТНЫЙ ПЕРИОД) '!L188</f>
        <v>0</v>
      </c>
      <c r="M85" s="313">
        <f>'Приложение 1 (ОТЧЕТНЫЙ ПЕРИОД) '!M188</f>
        <v>0</v>
      </c>
      <c r="N85" s="315">
        <f>'Приложение 1 (ОТЧЕТНЫЙ ПЕРИОД) '!N188</f>
        <v>0</v>
      </c>
      <c r="O85" s="218"/>
      <c r="P85" s="197"/>
      <c r="Q85" s="220"/>
      <c r="R85" s="607"/>
      <c r="S85" s="230"/>
      <c r="T85" s="230"/>
      <c r="U85" s="230"/>
      <c r="V85" s="230"/>
      <c r="W85" s="231"/>
      <c r="X85" s="232"/>
      <c r="Y85" s="220"/>
      <c r="Z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18"/>
      <c r="AS85" s="218"/>
      <c r="AT85" s="218"/>
      <c r="AU85" s="218"/>
      <c r="AV85" s="218"/>
      <c r="AW85" s="218"/>
      <c r="AX85" s="218"/>
      <c r="AY85" s="218"/>
      <c r="AZ85" s="218"/>
    </row>
    <row r="86" spans="1:52" s="18" customFormat="1" ht="23.25" x14ac:dyDescent="0.35">
      <c r="C86" s="316"/>
      <c r="D86" s="317" t="s">
        <v>154</v>
      </c>
      <c r="E86" s="318">
        <f>E83+E84+E85</f>
        <v>0</v>
      </c>
      <c r="F86" s="318">
        <f>F83+F84+F85</f>
        <v>0</v>
      </c>
      <c r="G86" s="318">
        <f>G83+G84+G85</f>
        <v>0</v>
      </c>
      <c r="H86" s="318">
        <f>H83+H84+H85</f>
        <v>0</v>
      </c>
      <c r="I86" s="318">
        <f>I83+I84+I85</f>
        <v>0</v>
      </c>
      <c r="J86" s="318"/>
      <c r="K86" s="319">
        <f>K83+K84+K85</f>
        <v>0</v>
      </c>
      <c r="L86" s="318">
        <f>L83+L84+L85</f>
        <v>0</v>
      </c>
      <c r="M86" s="318">
        <f>M83+M84+M85</f>
        <v>0</v>
      </c>
      <c r="N86" s="318">
        <f>N83+N84+N85</f>
        <v>0</v>
      </c>
      <c r="O86" s="270"/>
      <c r="P86" s="271">
        <f>SUM(E86:O86)</f>
        <v>0</v>
      </c>
      <c r="Q86" s="220"/>
      <c r="R86" s="220"/>
      <c r="S86" s="239"/>
      <c r="T86" s="239"/>
      <c r="U86" s="239"/>
      <c r="V86" s="239"/>
      <c r="W86" s="220"/>
      <c r="X86" s="220"/>
      <c r="Y86" s="220"/>
      <c r="Z86" s="220"/>
      <c r="AA86" s="220"/>
      <c r="AB86" s="239"/>
      <c r="AC86" s="239"/>
      <c r="AD86" s="239"/>
      <c r="AE86" s="239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18"/>
      <c r="AS86" s="218"/>
      <c r="AT86" s="218"/>
      <c r="AU86" s="218"/>
      <c r="AV86" s="218"/>
      <c r="AW86" s="218"/>
      <c r="AX86" s="218"/>
      <c r="AY86" s="218"/>
      <c r="AZ86" s="218"/>
    </row>
    <row r="87" spans="1:52" s="18" customFormat="1" ht="23.25" x14ac:dyDescent="0.35">
      <c r="D87" s="320" t="s">
        <v>154</v>
      </c>
      <c r="E87" s="321">
        <f>E86-E82</f>
        <v>0</v>
      </c>
      <c r="F87" s="321">
        <f>F86-F82</f>
        <v>0</v>
      </c>
      <c r="G87" s="321">
        <f>G86-G82</f>
        <v>0</v>
      </c>
      <c r="H87" s="321">
        <f>H86-H82</f>
        <v>0</v>
      </c>
      <c r="I87" s="321">
        <f>I86-I82</f>
        <v>0</v>
      </c>
      <c r="J87" s="321"/>
      <c r="K87" s="322">
        <f>K86-K82</f>
        <v>0</v>
      </c>
      <c r="L87" s="321">
        <f>L86-L82</f>
        <v>0</v>
      </c>
      <c r="M87" s="321">
        <f>M86-M82</f>
        <v>0</v>
      </c>
      <c r="N87" s="321">
        <f>N86-N82</f>
        <v>0</v>
      </c>
      <c r="O87" s="196"/>
      <c r="P87" s="249">
        <f>SUM(E87:O87)</f>
        <v>0</v>
      </c>
      <c r="Q87" s="220"/>
      <c r="R87" s="220"/>
      <c r="S87" s="239"/>
      <c r="T87" s="239"/>
      <c r="U87" s="239"/>
      <c r="V87" s="239"/>
      <c r="W87" s="220"/>
      <c r="X87" s="220"/>
      <c r="Y87" s="220"/>
      <c r="Z87" s="220"/>
      <c r="AA87" s="220"/>
      <c r="AB87" s="239"/>
      <c r="AC87" s="239"/>
      <c r="AD87" s="239"/>
      <c r="AE87" s="239"/>
      <c r="AF87" s="220"/>
      <c r="AG87" s="220"/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  <c r="AR87" s="218"/>
      <c r="AS87" s="218"/>
      <c r="AT87" s="218"/>
      <c r="AU87" s="218"/>
      <c r="AV87" s="218"/>
      <c r="AW87" s="218"/>
      <c r="AX87" s="218"/>
      <c r="AY87" s="218"/>
      <c r="AZ87" s="218"/>
    </row>
    <row r="88" spans="1:52" s="18" customFormat="1" ht="44.25" customHeight="1" x14ac:dyDescent="0.25">
      <c r="A88" s="51"/>
      <c r="B88" s="52"/>
      <c r="C88" s="52"/>
      <c r="D88" s="52"/>
      <c r="E88" s="53" t="s">
        <v>88</v>
      </c>
      <c r="F88" s="54" t="s">
        <v>89</v>
      </c>
      <c r="G88" s="55"/>
      <c r="H88" s="52"/>
      <c r="I88" s="52"/>
      <c r="J88" s="52"/>
      <c r="K88" s="56"/>
      <c r="L88" s="52"/>
      <c r="M88" s="52"/>
      <c r="N88" s="57"/>
      <c r="O88" s="218"/>
      <c r="P88" s="197"/>
      <c r="Q88" s="220"/>
      <c r="R88" s="220"/>
      <c r="S88" s="239"/>
      <c r="T88" s="239"/>
      <c r="U88" s="239"/>
      <c r="V88" s="239"/>
      <c r="W88" s="220"/>
      <c r="X88" s="220"/>
      <c r="Y88" s="220"/>
      <c r="Z88" s="220"/>
      <c r="AA88" s="220"/>
      <c r="AB88" s="239"/>
      <c r="AC88" s="239"/>
      <c r="AD88" s="239"/>
      <c r="AE88" s="239"/>
      <c r="AF88" s="220"/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18"/>
      <c r="AS88" s="218"/>
      <c r="AT88" s="218"/>
      <c r="AU88" s="218"/>
      <c r="AV88" s="218"/>
      <c r="AW88" s="218"/>
      <c r="AX88" s="218"/>
      <c r="AY88" s="218"/>
      <c r="AZ88" s="218"/>
    </row>
    <row r="89" spans="1:52" s="18" customFormat="1" ht="40.5" x14ac:dyDescent="0.25">
      <c r="A89" s="536" t="str">
        <f>E88</f>
        <v>VII</v>
      </c>
      <c r="B89" s="88" t="s">
        <v>55</v>
      </c>
      <c r="C89" s="537"/>
      <c r="D89" s="304" t="s">
        <v>17</v>
      </c>
      <c r="E89" s="305">
        <f>'Приложение 1 (ОТЧЕТНЫЙ ПЕРИОД) '!E196</f>
        <v>0</v>
      </c>
      <c r="F89" s="305">
        <f>'Приложение 1 (ОТЧЕТНЫЙ ПЕРИОД) '!F196</f>
        <v>0</v>
      </c>
      <c r="G89" s="305">
        <f>'Приложение 1 (ОТЧЕТНЫЙ ПЕРИОД) '!G196</f>
        <v>0</v>
      </c>
      <c r="H89" s="305">
        <f>'Приложение 1 (ОТЧЕТНЫЙ ПЕРИОД) '!H196</f>
        <v>0</v>
      </c>
      <c r="I89" s="305">
        <f>'Приложение 1 (ОТЧЕТНЫЙ ПЕРИОД) '!I196</f>
        <v>0</v>
      </c>
      <c r="J89" s="606"/>
      <c r="K89" s="306">
        <f>'Приложение 1 (ОТЧЕТНЫЙ ПЕРИОД) '!K196</f>
        <v>0</v>
      </c>
      <c r="L89" s="305">
        <f>'Приложение 1 (ОТЧЕТНЫЙ ПЕРИОД) '!L196</f>
        <v>0</v>
      </c>
      <c r="M89" s="305">
        <f>'Приложение 1 (ОТЧЕТНЫЙ ПЕРИОД) '!M196</f>
        <v>0</v>
      </c>
      <c r="N89" s="307">
        <f>'Приложение 1 (ОТЧЕТНЫЙ ПЕРИОД) '!N196</f>
        <v>0</v>
      </c>
      <c r="O89" s="218"/>
      <c r="P89" s="197"/>
      <c r="Q89" s="220"/>
      <c r="R89" s="607" t="str">
        <f>B90</f>
        <v>ПРОИЗВОДИТЕЛЬНОСТЬ ТРУДА</v>
      </c>
      <c r="S89" s="308" t="str">
        <f>D89</f>
        <v>Всего</v>
      </c>
      <c r="T89" s="308">
        <f>E89</f>
        <v>0</v>
      </c>
      <c r="U89" s="308">
        <f>F89</f>
        <v>0</v>
      </c>
      <c r="V89" s="308">
        <f>G89</f>
        <v>0</v>
      </c>
      <c r="W89" s="308" t="e">
        <f>F89/E89%</f>
        <v>#DIV/0!</v>
      </c>
      <c r="X89" s="309" t="e">
        <f>G89/F89%</f>
        <v>#DIV/0!</v>
      </c>
      <c r="Y89" s="222" t="e">
        <f>V89/T89%</f>
        <v>#DIV/0!</v>
      </c>
      <c r="Z89" s="220"/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18"/>
      <c r="AS89" s="218"/>
      <c r="AT89" s="218"/>
      <c r="AU89" s="218"/>
      <c r="AV89" s="218"/>
      <c r="AW89" s="218"/>
      <c r="AX89" s="218"/>
      <c r="AY89" s="218"/>
      <c r="AZ89" s="218"/>
    </row>
    <row r="90" spans="1:52" s="18" customFormat="1" ht="23.25" customHeight="1" x14ac:dyDescent="0.25">
      <c r="A90" s="536"/>
      <c r="B90" s="539" t="str">
        <f>F88</f>
        <v>ПРОИЗВОДИТЕЛЬНОСТЬ ТРУДА</v>
      </c>
      <c r="C90" s="537"/>
      <c r="D90" s="93" t="s">
        <v>18</v>
      </c>
      <c r="E90" s="310">
        <f>'Приложение 1 (ОТЧЕТНЫЙ ПЕРИОД) '!E197</f>
        <v>0</v>
      </c>
      <c r="F90" s="310">
        <f>'Приложение 1 (ОТЧЕТНЫЙ ПЕРИОД) '!F197</f>
        <v>0</v>
      </c>
      <c r="G90" s="310">
        <f>'Приложение 1 (ОТЧЕТНЫЙ ПЕРИОД) '!G197</f>
        <v>0</v>
      </c>
      <c r="H90" s="310">
        <f>'Приложение 1 (ОТЧЕТНЫЙ ПЕРИОД) '!H197</f>
        <v>0</v>
      </c>
      <c r="I90" s="310">
        <f>'Приложение 1 (ОТЧЕТНЫЙ ПЕРИОД) '!I197</f>
        <v>0</v>
      </c>
      <c r="J90" s="606"/>
      <c r="K90" s="311">
        <f>'Приложение 1 (ОТЧЕТНЫЙ ПЕРИОД) '!K197</f>
        <v>0</v>
      </c>
      <c r="L90" s="310">
        <f>'Приложение 1 (ОТЧЕТНЫЙ ПЕРИОД) '!L197</f>
        <v>0</v>
      </c>
      <c r="M90" s="310">
        <f>'Приложение 1 (ОТЧЕТНЫЙ ПЕРИОД) '!M197</f>
        <v>0</v>
      </c>
      <c r="N90" s="312">
        <f>'Приложение 1 (ОТЧЕТНЫЙ ПЕРИОД) '!N197</f>
        <v>0</v>
      </c>
      <c r="O90" s="218"/>
      <c r="P90" s="197"/>
      <c r="Q90" s="220"/>
      <c r="R90" s="607"/>
      <c r="S90" s="225"/>
      <c r="T90" s="225"/>
      <c r="U90" s="225"/>
      <c r="V90" s="225"/>
      <c r="W90" s="226"/>
      <c r="X90" s="227"/>
      <c r="Y90" s="220"/>
      <c r="Z90" s="220"/>
      <c r="AH90" s="220"/>
      <c r="AI90" s="220"/>
      <c r="AJ90" s="220"/>
      <c r="AK90" s="220"/>
      <c r="AL90" s="220"/>
      <c r="AM90" s="220"/>
      <c r="AN90" s="220"/>
      <c r="AO90" s="220"/>
      <c r="AP90" s="220"/>
      <c r="AQ90" s="220"/>
      <c r="AR90" s="218"/>
      <c r="AS90" s="218"/>
      <c r="AT90" s="218"/>
      <c r="AU90" s="218"/>
      <c r="AV90" s="218"/>
      <c r="AW90" s="218"/>
      <c r="AX90" s="218"/>
      <c r="AY90" s="218"/>
      <c r="AZ90" s="218"/>
    </row>
    <row r="91" spans="1:52" s="18" customFormat="1" ht="23.25" customHeight="1" x14ac:dyDescent="0.25">
      <c r="A91" s="536"/>
      <c r="B91" s="539"/>
      <c r="C91" s="537"/>
      <c r="D91" s="93" t="s">
        <v>19</v>
      </c>
      <c r="E91" s="310">
        <f>'Приложение 1 (ОТЧЕТНЫЙ ПЕРИОД) '!E198</f>
        <v>0</v>
      </c>
      <c r="F91" s="310">
        <f>'Приложение 1 (ОТЧЕТНЫЙ ПЕРИОД) '!F198</f>
        <v>0</v>
      </c>
      <c r="G91" s="310">
        <f>'Приложение 1 (ОТЧЕТНЫЙ ПЕРИОД) '!G198</f>
        <v>0</v>
      </c>
      <c r="H91" s="310">
        <f>'Приложение 1 (ОТЧЕТНЫЙ ПЕРИОД) '!H198</f>
        <v>0</v>
      </c>
      <c r="I91" s="310">
        <f>'Приложение 1 (ОТЧЕТНЫЙ ПЕРИОД) '!I198</f>
        <v>0</v>
      </c>
      <c r="J91" s="606"/>
      <c r="K91" s="311">
        <f>'Приложение 1 (ОТЧЕТНЫЙ ПЕРИОД) '!K198</f>
        <v>0</v>
      </c>
      <c r="L91" s="310">
        <f>'Приложение 1 (ОТЧЕТНЫЙ ПЕРИОД) '!L198</f>
        <v>0</v>
      </c>
      <c r="M91" s="310">
        <f>'Приложение 1 (ОТЧЕТНЫЙ ПЕРИОД) '!M198</f>
        <v>0</v>
      </c>
      <c r="N91" s="312">
        <f>'Приложение 1 (ОТЧЕТНЫЙ ПЕРИОД) '!N198</f>
        <v>0</v>
      </c>
      <c r="O91" s="218"/>
      <c r="P91" s="197"/>
      <c r="Q91" s="220"/>
      <c r="R91" s="607"/>
      <c r="S91" s="225"/>
      <c r="T91" s="225"/>
      <c r="U91" s="225"/>
      <c r="V91" s="225"/>
      <c r="W91" s="226"/>
      <c r="X91" s="227"/>
      <c r="Y91" s="220"/>
      <c r="Z91" s="220"/>
      <c r="AH91" s="220"/>
      <c r="AI91" s="220"/>
      <c r="AJ91" s="220"/>
      <c r="AK91" s="220"/>
      <c r="AL91" s="220"/>
      <c r="AM91" s="220"/>
      <c r="AN91" s="220"/>
      <c r="AO91" s="220"/>
      <c r="AP91" s="220"/>
      <c r="AQ91" s="220"/>
      <c r="AR91" s="218"/>
      <c r="AS91" s="218"/>
      <c r="AT91" s="218"/>
      <c r="AU91" s="218"/>
      <c r="AV91" s="218"/>
      <c r="AW91" s="218"/>
      <c r="AX91" s="218"/>
      <c r="AY91" s="218"/>
      <c r="AZ91" s="218"/>
    </row>
    <row r="92" spans="1:52" s="18" customFormat="1" ht="23.25" customHeight="1" x14ac:dyDescent="0.25">
      <c r="A92" s="536"/>
      <c r="B92" s="539"/>
      <c r="C92" s="537"/>
      <c r="D92" s="99" t="s">
        <v>20</v>
      </c>
      <c r="E92" s="313">
        <f>'Приложение 1 (ОТЧЕТНЫЙ ПЕРИОД) '!E199</f>
        <v>0</v>
      </c>
      <c r="F92" s="313">
        <f>'Приложение 1 (ОТЧЕТНЫЙ ПЕРИОД) '!F199</f>
        <v>0</v>
      </c>
      <c r="G92" s="313">
        <f>'Приложение 1 (ОТЧЕТНЫЙ ПЕРИОД) '!G199</f>
        <v>0</v>
      </c>
      <c r="H92" s="313">
        <f>'Приложение 1 (ОТЧЕТНЫЙ ПЕРИОД) '!H199</f>
        <v>0</v>
      </c>
      <c r="I92" s="313">
        <f>'Приложение 1 (ОТЧЕТНЫЙ ПЕРИОД) '!I199</f>
        <v>0</v>
      </c>
      <c r="J92" s="606"/>
      <c r="K92" s="314">
        <f>'Приложение 1 (ОТЧЕТНЫЙ ПЕРИОД) '!K199</f>
        <v>0</v>
      </c>
      <c r="L92" s="313">
        <f>'Приложение 1 (ОТЧЕТНЫЙ ПЕРИОД) '!L199</f>
        <v>0</v>
      </c>
      <c r="M92" s="313">
        <f>'Приложение 1 (ОТЧЕТНЫЙ ПЕРИОД) '!M199</f>
        <v>0</v>
      </c>
      <c r="N92" s="315">
        <f>'Приложение 1 (ОТЧЕТНЫЙ ПЕРИОД) '!N199</f>
        <v>0</v>
      </c>
      <c r="O92" s="218"/>
      <c r="P92" s="197"/>
      <c r="Q92" s="220"/>
      <c r="R92" s="607"/>
      <c r="S92" s="230"/>
      <c r="T92" s="230"/>
      <c r="U92" s="230"/>
      <c r="V92" s="230"/>
      <c r="W92" s="231"/>
      <c r="X92" s="232"/>
      <c r="Y92" s="220"/>
      <c r="Z92" s="220"/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18"/>
      <c r="AS92" s="218"/>
      <c r="AT92" s="218"/>
      <c r="AU92" s="218"/>
      <c r="AV92" s="218"/>
      <c r="AW92" s="218"/>
      <c r="AX92" s="218"/>
      <c r="AY92" s="218"/>
      <c r="AZ92" s="218"/>
    </row>
    <row r="93" spans="1:52" s="18" customFormat="1" ht="23.25" x14ac:dyDescent="0.35">
      <c r="C93" s="316"/>
      <c r="D93" s="317" t="s">
        <v>154</v>
      </c>
      <c r="E93" s="318">
        <f>E90+E91+E92</f>
        <v>0</v>
      </c>
      <c r="F93" s="318">
        <f>F90+F91+F92</f>
        <v>0</v>
      </c>
      <c r="G93" s="318">
        <f>G90+G91+G92</f>
        <v>0</v>
      </c>
      <c r="H93" s="318">
        <f>H90+H91+H92</f>
        <v>0</v>
      </c>
      <c r="I93" s="318">
        <f>I90+I91+I92</f>
        <v>0</v>
      </c>
      <c r="J93" s="318"/>
      <c r="K93" s="319">
        <f>K90+K91+K92</f>
        <v>0</v>
      </c>
      <c r="L93" s="318">
        <f>L90+L91+L92</f>
        <v>0</v>
      </c>
      <c r="M93" s="318">
        <f>M90+M91+M92</f>
        <v>0</v>
      </c>
      <c r="N93" s="318">
        <f>N90+N91+N92</f>
        <v>0</v>
      </c>
      <c r="O93" s="270"/>
      <c r="P93" s="271">
        <f>SUM(E93:O93)</f>
        <v>0</v>
      </c>
      <c r="Q93" s="220"/>
      <c r="R93" s="220"/>
      <c r="S93" s="239"/>
      <c r="T93" s="239"/>
      <c r="U93" s="239"/>
      <c r="V93" s="239"/>
      <c r="W93" s="220"/>
      <c r="X93" s="220"/>
      <c r="Y93" s="220"/>
      <c r="Z93" s="220"/>
      <c r="AA93" s="220"/>
      <c r="AB93" s="239"/>
      <c r="AC93" s="239"/>
      <c r="AD93" s="239"/>
      <c r="AE93" s="239"/>
      <c r="AF93" s="220"/>
      <c r="AG93" s="220"/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18"/>
      <c r="AS93" s="218"/>
      <c r="AT93" s="218"/>
      <c r="AU93" s="218"/>
      <c r="AV93" s="218"/>
      <c r="AW93" s="218"/>
      <c r="AX93" s="218"/>
      <c r="AY93" s="218"/>
      <c r="AZ93" s="218"/>
    </row>
    <row r="94" spans="1:52" s="18" customFormat="1" ht="23.25" x14ac:dyDescent="0.35">
      <c r="D94" s="320" t="s">
        <v>154</v>
      </c>
      <c r="E94" s="321">
        <f>E93-E89</f>
        <v>0</v>
      </c>
      <c r="F94" s="321">
        <f>F93-F89</f>
        <v>0</v>
      </c>
      <c r="G94" s="321">
        <f>G93-G89</f>
        <v>0</v>
      </c>
      <c r="H94" s="321">
        <f>H93-H89</f>
        <v>0</v>
      </c>
      <c r="I94" s="321">
        <f>I93-I89</f>
        <v>0</v>
      </c>
      <c r="J94" s="321"/>
      <c r="K94" s="322">
        <f>K93-K89</f>
        <v>0</v>
      </c>
      <c r="L94" s="321">
        <f>L93-L89</f>
        <v>0</v>
      </c>
      <c r="M94" s="321">
        <f>M93-M89</f>
        <v>0</v>
      </c>
      <c r="N94" s="321">
        <f>N93-N89</f>
        <v>0</v>
      </c>
      <c r="O94" s="196"/>
      <c r="P94" s="249">
        <f>SUM(E94:O94)</f>
        <v>0</v>
      </c>
      <c r="Q94" s="220"/>
      <c r="R94" s="220"/>
      <c r="S94" s="239"/>
      <c r="T94" s="239"/>
      <c r="U94" s="239"/>
      <c r="V94" s="239"/>
      <c r="W94" s="220"/>
      <c r="X94" s="220"/>
      <c r="Y94" s="220"/>
      <c r="Z94" s="220"/>
      <c r="AA94" s="220"/>
      <c r="AB94" s="239"/>
      <c r="AC94" s="239"/>
      <c r="AD94" s="239"/>
      <c r="AE94" s="239"/>
      <c r="AF94" s="220"/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18"/>
      <c r="AS94" s="218"/>
      <c r="AT94" s="218"/>
      <c r="AU94" s="218"/>
      <c r="AV94" s="218"/>
      <c r="AW94" s="218"/>
      <c r="AX94" s="218"/>
      <c r="AY94" s="218"/>
      <c r="AZ94" s="218"/>
    </row>
    <row r="95" spans="1:52" s="18" customFormat="1" ht="36.75" customHeight="1" x14ac:dyDescent="0.25">
      <c r="A95" s="51"/>
      <c r="B95" s="52"/>
      <c r="C95" s="52"/>
      <c r="D95" s="52"/>
      <c r="E95" s="53" t="s">
        <v>92</v>
      </c>
      <c r="F95" s="54" t="s">
        <v>93</v>
      </c>
      <c r="G95" s="55"/>
      <c r="H95" s="52"/>
      <c r="I95" s="52"/>
      <c r="J95" s="52"/>
      <c r="K95" s="56"/>
      <c r="L95" s="52"/>
      <c r="M95" s="52"/>
      <c r="N95" s="57"/>
      <c r="O95" s="218"/>
      <c r="P95" s="197"/>
      <c r="Q95" s="220"/>
      <c r="R95" s="220"/>
      <c r="S95" s="239"/>
      <c r="T95" s="239"/>
      <c r="U95" s="239"/>
      <c r="V95" s="239"/>
      <c r="W95" s="220"/>
      <c r="X95" s="220"/>
      <c r="Y95" s="220"/>
      <c r="Z95" s="220"/>
      <c r="AA95" s="220"/>
      <c r="AB95" s="239"/>
      <c r="AC95" s="239"/>
      <c r="AD95" s="239"/>
      <c r="AE95" s="239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18"/>
      <c r="AS95" s="218"/>
      <c r="AT95" s="218"/>
      <c r="AU95" s="218"/>
      <c r="AV95" s="218"/>
      <c r="AW95" s="218"/>
      <c r="AX95" s="218"/>
      <c r="AY95" s="218"/>
      <c r="AZ95" s="218"/>
    </row>
    <row r="96" spans="1:52" s="18" customFormat="1" ht="40.5" x14ac:dyDescent="0.25">
      <c r="A96" s="536" t="str">
        <f>E95</f>
        <v>VIII</v>
      </c>
      <c r="B96" s="88" t="s">
        <v>55</v>
      </c>
      <c r="C96" s="537"/>
      <c r="D96" s="304" t="s">
        <v>17</v>
      </c>
      <c r="E96" s="305">
        <f>'Приложение 1 (ОТЧЕТНЫЙ ПЕРИОД) '!E207</f>
        <v>0</v>
      </c>
      <c r="F96" s="305">
        <f>'Приложение 1 (ОТЧЕТНЫЙ ПЕРИОД) '!F207</f>
        <v>0</v>
      </c>
      <c r="G96" s="305">
        <f>'Приложение 1 (ОТЧЕТНЫЙ ПЕРИОД) '!G207</f>
        <v>0</v>
      </c>
      <c r="H96" s="305">
        <f>'Приложение 1 (ОТЧЕТНЫЙ ПЕРИОД) '!H207</f>
        <v>0</v>
      </c>
      <c r="I96" s="305">
        <f>'Приложение 1 (ОТЧЕТНЫЙ ПЕРИОД) '!I207</f>
        <v>0</v>
      </c>
      <c r="J96" s="606"/>
      <c r="K96" s="306">
        <f>'Приложение 1 (ОТЧЕТНЫЙ ПЕРИОД) '!K207</f>
        <v>0</v>
      </c>
      <c r="L96" s="305">
        <f>'Приложение 1 (ОТЧЕТНЫЙ ПЕРИОД) '!L207</f>
        <v>0</v>
      </c>
      <c r="M96" s="305">
        <f>'Приложение 1 (ОТЧЕТНЫЙ ПЕРИОД) '!M207</f>
        <v>0</v>
      </c>
      <c r="N96" s="307">
        <f>'Приложение 1 (ОТЧЕТНЫЙ ПЕРИОД) '!N207</f>
        <v>0</v>
      </c>
      <c r="O96" s="218"/>
      <c r="P96" s="197"/>
      <c r="Q96" s="220"/>
      <c r="R96" s="607" t="str">
        <f>B97</f>
        <v>НАУКА</v>
      </c>
      <c r="S96" s="308" t="str">
        <f>D96</f>
        <v>Всего</v>
      </c>
      <c r="T96" s="308">
        <f>E96</f>
        <v>0</v>
      </c>
      <c r="U96" s="308">
        <f>F96</f>
        <v>0</v>
      </c>
      <c r="V96" s="308">
        <f>G96</f>
        <v>0</v>
      </c>
      <c r="W96" s="308" t="e">
        <f>F96/E96%</f>
        <v>#DIV/0!</v>
      </c>
      <c r="X96" s="309" t="e">
        <f>G96/F96%</f>
        <v>#DIV/0!</v>
      </c>
      <c r="Y96" s="222" t="e">
        <f>V96/T96%</f>
        <v>#DIV/0!</v>
      </c>
      <c r="Z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18"/>
      <c r="AS96" s="218"/>
      <c r="AT96" s="218"/>
      <c r="AU96" s="218"/>
      <c r="AV96" s="218"/>
      <c r="AW96" s="218"/>
      <c r="AX96" s="218"/>
      <c r="AY96" s="218"/>
      <c r="AZ96" s="218"/>
    </row>
    <row r="97" spans="1:52" s="18" customFormat="1" ht="20.25" customHeight="1" x14ac:dyDescent="0.25">
      <c r="A97" s="536"/>
      <c r="B97" s="539" t="str">
        <f>F95</f>
        <v>НАУКА</v>
      </c>
      <c r="C97" s="537"/>
      <c r="D97" s="93" t="s">
        <v>18</v>
      </c>
      <c r="E97" s="310">
        <f>'Приложение 1 (ОТЧЕТНЫЙ ПЕРИОД) '!E208</f>
        <v>0</v>
      </c>
      <c r="F97" s="310">
        <f>'Приложение 1 (ОТЧЕТНЫЙ ПЕРИОД) '!F208</f>
        <v>0</v>
      </c>
      <c r="G97" s="310">
        <f>'Приложение 1 (ОТЧЕТНЫЙ ПЕРИОД) '!G208</f>
        <v>0</v>
      </c>
      <c r="H97" s="310">
        <f>'Приложение 1 (ОТЧЕТНЫЙ ПЕРИОД) '!H208</f>
        <v>0</v>
      </c>
      <c r="I97" s="310">
        <f>'Приложение 1 (ОТЧЕТНЫЙ ПЕРИОД) '!I208</f>
        <v>0</v>
      </c>
      <c r="J97" s="606"/>
      <c r="K97" s="311">
        <f>'Приложение 1 (ОТЧЕТНЫЙ ПЕРИОД) '!K208</f>
        <v>0</v>
      </c>
      <c r="L97" s="310">
        <f>'Приложение 1 (ОТЧЕТНЫЙ ПЕРИОД) '!L208</f>
        <v>0</v>
      </c>
      <c r="M97" s="310">
        <f>'Приложение 1 (ОТЧЕТНЫЙ ПЕРИОД) '!M208</f>
        <v>0</v>
      </c>
      <c r="N97" s="312">
        <f>'Приложение 1 (ОТЧЕТНЫЙ ПЕРИОД) '!N208</f>
        <v>0</v>
      </c>
      <c r="O97" s="218"/>
      <c r="P97" s="197"/>
      <c r="Q97" s="220"/>
      <c r="R97" s="607"/>
      <c r="S97" s="225"/>
      <c r="T97" s="225"/>
      <c r="U97" s="225"/>
      <c r="V97" s="225"/>
      <c r="W97" s="226"/>
      <c r="X97" s="227"/>
      <c r="Y97" s="220"/>
      <c r="Z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18"/>
      <c r="AS97" s="218"/>
      <c r="AT97" s="218"/>
      <c r="AU97" s="218"/>
      <c r="AV97" s="218"/>
      <c r="AW97" s="218"/>
      <c r="AX97" s="218"/>
      <c r="AY97" s="218"/>
      <c r="AZ97" s="218"/>
    </row>
    <row r="98" spans="1:52" s="18" customFormat="1" ht="20.25" customHeight="1" x14ac:dyDescent="0.25">
      <c r="A98" s="536"/>
      <c r="B98" s="539"/>
      <c r="C98" s="537"/>
      <c r="D98" s="93" t="s">
        <v>19</v>
      </c>
      <c r="E98" s="310">
        <f>'Приложение 1 (ОТЧЕТНЫЙ ПЕРИОД) '!E209</f>
        <v>0</v>
      </c>
      <c r="F98" s="310">
        <f>'Приложение 1 (ОТЧЕТНЫЙ ПЕРИОД) '!F209</f>
        <v>0</v>
      </c>
      <c r="G98" s="310">
        <f>'Приложение 1 (ОТЧЕТНЫЙ ПЕРИОД) '!G209</f>
        <v>0</v>
      </c>
      <c r="H98" s="310">
        <f>'Приложение 1 (ОТЧЕТНЫЙ ПЕРИОД) '!H209</f>
        <v>0</v>
      </c>
      <c r="I98" s="310">
        <f>'Приложение 1 (ОТЧЕТНЫЙ ПЕРИОД) '!I209</f>
        <v>0</v>
      </c>
      <c r="J98" s="606"/>
      <c r="K98" s="311">
        <f>'Приложение 1 (ОТЧЕТНЫЙ ПЕРИОД) '!K209</f>
        <v>0</v>
      </c>
      <c r="L98" s="310">
        <f>'Приложение 1 (ОТЧЕТНЫЙ ПЕРИОД) '!L209</f>
        <v>0</v>
      </c>
      <c r="M98" s="310">
        <f>'Приложение 1 (ОТЧЕТНЫЙ ПЕРИОД) '!M209</f>
        <v>0</v>
      </c>
      <c r="N98" s="312">
        <f>'Приложение 1 (ОТЧЕТНЫЙ ПЕРИОД) '!N209</f>
        <v>0</v>
      </c>
      <c r="O98" s="218"/>
      <c r="P98" s="197"/>
      <c r="Q98" s="220"/>
      <c r="R98" s="607"/>
      <c r="S98" s="225"/>
      <c r="T98" s="225"/>
      <c r="U98" s="225"/>
      <c r="V98" s="225"/>
      <c r="W98" s="226"/>
      <c r="X98" s="227"/>
      <c r="Y98" s="220"/>
      <c r="Z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18"/>
      <c r="AS98" s="218"/>
      <c r="AT98" s="218"/>
      <c r="AU98" s="218"/>
      <c r="AV98" s="218"/>
      <c r="AW98" s="218"/>
      <c r="AX98" s="218"/>
      <c r="AY98" s="218"/>
      <c r="AZ98" s="218"/>
    </row>
    <row r="99" spans="1:52" s="18" customFormat="1" ht="21" customHeight="1" x14ac:dyDescent="0.25">
      <c r="A99" s="536"/>
      <c r="B99" s="539"/>
      <c r="C99" s="537"/>
      <c r="D99" s="99" t="s">
        <v>20</v>
      </c>
      <c r="E99" s="313">
        <f>'Приложение 1 (ОТЧЕТНЫЙ ПЕРИОД) '!E210</f>
        <v>0</v>
      </c>
      <c r="F99" s="313">
        <f>'Приложение 1 (ОТЧЕТНЫЙ ПЕРИОД) '!F210</f>
        <v>0</v>
      </c>
      <c r="G99" s="313">
        <f>'Приложение 1 (ОТЧЕТНЫЙ ПЕРИОД) '!G210</f>
        <v>0</v>
      </c>
      <c r="H99" s="313">
        <f>'Приложение 1 (ОТЧЕТНЫЙ ПЕРИОД) '!H210</f>
        <v>0</v>
      </c>
      <c r="I99" s="313">
        <f>'Приложение 1 (ОТЧЕТНЫЙ ПЕРИОД) '!I210</f>
        <v>0</v>
      </c>
      <c r="J99" s="606"/>
      <c r="K99" s="314">
        <f>'Приложение 1 (ОТЧЕТНЫЙ ПЕРИОД) '!K210</f>
        <v>0</v>
      </c>
      <c r="L99" s="313">
        <f>'Приложение 1 (ОТЧЕТНЫЙ ПЕРИОД) '!L210</f>
        <v>0</v>
      </c>
      <c r="M99" s="313">
        <f>'Приложение 1 (ОТЧЕТНЫЙ ПЕРИОД) '!M210</f>
        <v>0</v>
      </c>
      <c r="N99" s="315">
        <f>'Приложение 1 (ОТЧЕТНЫЙ ПЕРИОД) '!N210</f>
        <v>0</v>
      </c>
      <c r="O99" s="218"/>
      <c r="P99" s="197"/>
      <c r="Q99" s="220"/>
      <c r="R99" s="607"/>
      <c r="S99" s="230"/>
      <c r="T99" s="230"/>
      <c r="U99" s="230"/>
      <c r="V99" s="230"/>
      <c r="W99" s="231"/>
      <c r="X99" s="232"/>
      <c r="Y99" s="220"/>
      <c r="Z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18"/>
      <c r="AS99" s="218"/>
      <c r="AT99" s="218"/>
      <c r="AU99" s="218"/>
      <c r="AV99" s="218"/>
      <c r="AW99" s="218"/>
      <c r="AX99" s="218"/>
      <c r="AY99" s="218"/>
      <c r="AZ99" s="218"/>
    </row>
    <row r="100" spans="1:52" s="18" customFormat="1" ht="23.25" x14ac:dyDescent="0.35">
      <c r="C100" s="316"/>
      <c r="D100" s="317" t="s">
        <v>154</v>
      </c>
      <c r="E100" s="318">
        <f>E97+E98+E99</f>
        <v>0</v>
      </c>
      <c r="F100" s="318">
        <f>F97+F98+F99</f>
        <v>0</v>
      </c>
      <c r="G100" s="318">
        <f>G97+G98+G99</f>
        <v>0</v>
      </c>
      <c r="H100" s="318">
        <f>H97+H98+H99</f>
        <v>0</v>
      </c>
      <c r="I100" s="318">
        <f>I97+I98+I99</f>
        <v>0</v>
      </c>
      <c r="J100" s="318"/>
      <c r="K100" s="319">
        <f>K97+K98+K99</f>
        <v>0</v>
      </c>
      <c r="L100" s="318">
        <f>L97+L98+L99</f>
        <v>0</v>
      </c>
      <c r="M100" s="318">
        <f>M97+M98+M99</f>
        <v>0</v>
      </c>
      <c r="N100" s="318">
        <f>N97+N98+N99</f>
        <v>0</v>
      </c>
      <c r="O100" s="270"/>
      <c r="P100" s="271">
        <f>SUM(E100:O100)</f>
        <v>0</v>
      </c>
      <c r="Q100" s="220"/>
      <c r="R100" s="220"/>
      <c r="S100" s="239"/>
      <c r="T100" s="239"/>
      <c r="U100" s="239"/>
      <c r="V100" s="239"/>
      <c r="W100" s="220"/>
      <c r="X100" s="220"/>
      <c r="Y100" s="220"/>
      <c r="Z100" s="220"/>
      <c r="AA100" s="220"/>
      <c r="AB100" s="239"/>
      <c r="AC100" s="239"/>
      <c r="AD100" s="239"/>
      <c r="AE100" s="239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18"/>
      <c r="AS100" s="218"/>
      <c r="AT100" s="218"/>
      <c r="AU100" s="218"/>
      <c r="AV100" s="218"/>
      <c r="AW100" s="218"/>
      <c r="AX100" s="218"/>
      <c r="AY100" s="218"/>
      <c r="AZ100" s="218"/>
    </row>
    <row r="101" spans="1:52" s="18" customFormat="1" ht="23.25" x14ac:dyDescent="0.35">
      <c r="D101" s="320" t="s">
        <v>154</v>
      </c>
      <c r="E101" s="321">
        <f>E100-E96</f>
        <v>0</v>
      </c>
      <c r="F101" s="321">
        <f>F100-F96</f>
        <v>0</v>
      </c>
      <c r="G101" s="321">
        <f>G100-G96</f>
        <v>0</v>
      </c>
      <c r="H101" s="321">
        <f>H100-H96</f>
        <v>0</v>
      </c>
      <c r="I101" s="321">
        <f>I100-I96</f>
        <v>0</v>
      </c>
      <c r="J101" s="321"/>
      <c r="K101" s="322">
        <f>K100-K96</f>
        <v>0</v>
      </c>
      <c r="L101" s="321">
        <f>L100-L96</f>
        <v>0</v>
      </c>
      <c r="M101" s="321">
        <f>M100-M96</f>
        <v>0</v>
      </c>
      <c r="N101" s="321">
        <f>N100-N96</f>
        <v>0</v>
      </c>
      <c r="O101" s="196"/>
      <c r="P101" s="249">
        <f>SUM(E101:O101)</f>
        <v>0</v>
      </c>
      <c r="Q101" s="220"/>
      <c r="R101" s="220"/>
      <c r="S101" s="239"/>
      <c r="T101" s="239"/>
      <c r="U101" s="239"/>
      <c r="V101" s="239"/>
      <c r="W101" s="220"/>
      <c r="X101" s="220"/>
      <c r="Y101" s="220"/>
      <c r="Z101" s="220"/>
      <c r="AA101" s="220"/>
      <c r="AB101" s="239"/>
      <c r="AC101" s="239"/>
      <c r="AD101" s="239"/>
      <c r="AE101" s="239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18"/>
      <c r="AS101" s="218"/>
      <c r="AT101" s="218"/>
      <c r="AU101" s="218"/>
      <c r="AV101" s="218"/>
      <c r="AW101" s="218"/>
      <c r="AX101" s="218"/>
      <c r="AY101" s="218"/>
      <c r="AZ101" s="218"/>
    </row>
    <row r="102" spans="1:52" s="18" customFormat="1" ht="38.25" customHeight="1" x14ac:dyDescent="0.25">
      <c r="A102" s="51"/>
      <c r="B102" s="52"/>
      <c r="C102" s="52"/>
      <c r="D102" s="52"/>
      <c r="E102" s="53" t="s">
        <v>94</v>
      </c>
      <c r="F102" s="54" t="s">
        <v>95</v>
      </c>
      <c r="G102" s="55"/>
      <c r="H102" s="52"/>
      <c r="I102" s="52"/>
      <c r="J102" s="52"/>
      <c r="K102" s="56"/>
      <c r="L102" s="52"/>
      <c r="M102" s="52"/>
      <c r="N102" s="57"/>
      <c r="O102" s="218"/>
      <c r="P102" s="197"/>
      <c r="Q102" s="220"/>
      <c r="R102" s="220"/>
      <c r="S102" s="239"/>
      <c r="T102" s="239"/>
      <c r="U102" s="239"/>
      <c r="V102" s="239"/>
      <c r="W102" s="220"/>
      <c r="X102" s="220"/>
      <c r="Y102" s="220"/>
      <c r="Z102" s="220"/>
      <c r="AA102" s="220"/>
      <c r="AB102" s="239"/>
      <c r="AC102" s="239"/>
      <c r="AD102" s="239"/>
      <c r="AE102" s="239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18"/>
      <c r="AS102" s="218"/>
      <c r="AT102" s="218"/>
      <c r="AU102" s="218"/>
      <c r="AV102" s="218"/>
      <c r="AW102" s="218"/>
      <c r="AX102" s="218"/>
      <c r="AY102" s="218"/>
      <c r="AZ102" s="218"/>
    </row>
    <row r="103" spans="1:52" s="18" customFormat="1" ht="40.5" x14ac:dyDescent="0.25">
      <c r="A103" s="536" t="str">
        <f>E102</f>
        <v>IX</v>
      </c>
      <c r="B103" s="88" t="s">
        <v>55</v>
      </c>
      <c r="C103" s="537"/>
      <c r="D103" s="304" t="s">
        <v>17</v>
      </c>
      <c r="E103" s="305">
        <f>'Приложение 1 (ОТЧЕТНЫЙ ПЕРИОД) '!E218</f>
        <v>0</v>
      </c>
      <c r="F103" s="305">
        <f>'Приложение 1 (ОТЧЕТНЫЙ ПЕРИОД) '!F218</f>
        <v>0</v>
      </c>
      <c r="G103" s="305">
        <f>'Приложение 1 (ОТЧЕТНЫЙ ПЕРИОД) '!G218</f>
        <v>0</v>
      </c>
      <c r="H103" s="305">
        <f>'Приложение 1 (ОТЧЕТНЫЙ ПЕРИОД) '!H218</f>
        <v>0</v>
      </c>
      <c r="I103" s="305">
        <f>'Приложение 1 (ОТЧЕТНЫЙ ПЕРИОД) '!I218</f>
        <v>0</v>
      </c>
      <c r="J103" s="606"/>
      <c r="K103" s="306">
        <f>'Приложение 1 (ОТЧЕТНЫЙ ПЕРИОД) '!K218</f>
        <v>0</v>
      </c>
      <c r="L103" s="305">
        <f>'Приложение 1 (ОТЧЕТНЫЙ ПЕРИОД) '!L218</f>
        <v>0</v>
      </c>
      <c r="M103" s="305">
        <f>'Приложение 1 (ОТЧЕТНЫЙ ПЕРИОД) '!M218</f>
        <v>0</v>
      </c>
      <c r="N103" s="307">
        <f>'Приложение 1 (ОТЧЕТНЫЙ ПЕРИОД) '!N218</f>
        <v>0</v>
      </c>
      <c r="O103" s="218"/>
      <c r="P103" s="197"/>
      <c r="Q103" s="220"/>
      <c r="R103" s="607" t="str">
        <f>B104</f>
        <v>ЦИФРОВАЯ ЭКОНОМИКА</v>
      </c>
      <c r="S103" s="308" t="str">
        <f>D103</f>
        <v>Всего</v>
      </c>
      <c r="T103" s="308">
        <f>E103</f>
        <v>0</v>
      </c>
      <c r="U103" s="308">
        <f>F103</f>
        <v>0</v>
      </c>
      <c r="V103" s="308">
        <f>G103</f>
        <v>0</v>
      </c>
      <c r="W103" s="308" t="e">
        <f>F103/E103%</f>
        <v>#DIV/0!</v>
      </c>
      <c r="X103" s="309" t="e">
        <f>G103/F103%</f>
        <v>#DIV/0!</v>
      </c>
      <c r="Y103" s="222" t="e">
        <f>V103/T103%</f>
        <v>#DIV/0!</v>
      </c>
      <c r="Z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18"/>
      <c r="AS103" s="218"/>
      <c r="AT103" s="218"/>
      <c r="AU103" s="218"/>
      <c r="AV103" s="218"/>
      <c r="AW103" s="218"/>
      <c r="AX103" s="218"/>
      <c r="AY103" s="218"/>
      <c r="AZ103" s="218"/>
    </row>
    <row r="104" spans="1:52" s="18" customFormat="1" ht="23.25" customHeight="1" x14ac:dyDescent="0.25">
      <c r="A104" s="536"/>
      <c r="B104" s="539" t="str">
        <f>F102</f>
        <v>ЦИФРОВАЯ ЭКОНОМИКА</v>
      </c>
      <c r="C104" s="537"/>
      <c r="D104" s="93" t="s">
        <v>18</v>
      </c>
      <c r="E104" s="310">
        <f>'Приложение 1 (ОТЧЕТНЫЙ ПЕРИОД) '!E219</f>
        <v>0</v>
      </c>
      <c r="F104" s="310">
        <f>'Приложение 1 (ОТЧЕТНЫЙ ПЕРИОД) '!F219</f>
        <v>0</v>
      </c>
      <c r="G104" s="310">
        <f>'Приложение 1 (ОТЧЕТНЫЙ ПЕРИОД) '!G219</f>
        <v>0</v>
      </c>
      <c r="H104" s="310">
        <f>'Приложение 1 (ОТЧЕТНЫЙ ПЕРИОД) '!H219</f>
        <v>0</v>
      </c>
      <c r="I104" s="310">
        <f>'Приложение 1 (ОТЧЕТНЫЙ ПЕРИОД) '!I219</f>
        <v>0</v>
      </c>
      <c r="J104" s="606"/>
      <c r="K104" s="311">
        <f>'Приложение 1 (ОТЧЕТНЫЙ ПЕРИОД) '!K219</f>
        <v>0</v>
      </c>
      <c r="L104" s="310">
        <f>'Приложение 1 (ОТЧЕТНЫЙ ПЕРИОД) '!L219</f>
        <v>0</v>
      </c>
      <c r="M104" s="310">
        <f>'Приложение 1 (ОТЧЕТНЫЙ ПЕРИОД) '!M219</f>
        <v>0</v>
      </c>
      <c r="N104" s="312">
        <f>'Приложение 1 (ОТЧЕТНЫЙ ПЕРИОД) '!N219</f>
        <v>0</v>
      </c>
      <c r="O104" s="218"/>
      <c r="P104" s="197"/>
      <c r="Q104" s="220"/>
      <c r="R104" s="607"/>
      <c r="S104" s="225"/>
      <c r="T104" s="225"/>
      <c r="U104" s="225"/>
      <c r="V104" s="225"/>
      <c r="W104" s="226"/>
      <c r="X104" s="227"/>
      <c r="Y104" s="220"/>
      <c r="Z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18"/>
      <c r="AS104" s="218"/>
      <c r="AT104" s="218"/>
      <c r="AU104" s="218"/>
      <c r="AV104" s="218"/>
      <c r="AW104" s="218"/>
      <c r="AX104" s="218"/>
      <c r="AY104" s="218"/>
      <c r="AZ104" s="218"/>
    </row>
    <row r="105" spans="1:52" s="18" customFormat="1" ht="23.25" customHeight="1" x14ac:dyDescent="0.25">
      <c r="A105" s="536"/>
      <c r="B105" s="539"/>
      <c r="C105" s="537"/>
      <c r="D105" s="93" t="s">
        <v>19</v>
      </c>
      <c r="E105" s="310">
        <f>'Приложение 1 (ОТЧЕТНЫЙ ПЕРИОД) '!E220</f>
        <v>0</v>
      </c>
      <c r="F105" s="310">
        <f>'Приложение 1 (ОТЧЕТНЫЙ ПЕРИОД) '!F220</f>
        <v>0</v>
      </c>
      <c r="G105" s="310">
        <f>'Приложение 1 (ОТЧЕТНЫЙ ПЕРИОД) '!G220</f>
        <v>0</v>
      </c>
      <c r="H105" s="310">
        <f>'Приложение 1 (ОТЧЕТНЫЙ ПЕРИОД) '!H220</f>
        <v>0</v>
      </c>
      <c r="I105" s="310">
        <f>'Приложение 1 (ОТЧЕТНЫЙ ПЕРИОД) '!I220</f>
        <v>0</v>
      </c>
      <c r="J105" s="606"/>
      <c r="K105" s="311">
        <f>'Приложение 1 (ОТЧЕТНЫЙ ПЕРИОД) '!K220</f>
        <v>0</v>
      </c>
      <c r="L105" s="310">
        <f>'Приложение 1 (ОТЧЕТНЫЙ ПЕРИОД) '!L220</f>
        <v>0</v>
      </c>
      <c r="M105" s="310">
        <f>'Приложение 1 (ОТЧЕТНЫЙ ПЕРИОД) '!M220</f>
        <v>0</v>
      </c>
      <c r="N105" s="312">
        <f>'Приложение 1 (ОТЧЕТНЫЙ ПЕРИОД) '!N220</f>
        <v>0</v>
      </c>
      <c r="O105" s="218"/>
      <c r="P105" s="197"/>
      <c r="Q105" s="220"/>
      <c r="R105" s="607"/>
      <c r="S105" s="225"/>
      <c r="T105" s="225"/>
      <c r="U105" s="225"/>
      <c r="V105" s="225"/>
      <c r="W105" s="226"/>
      <c r="X105" s="227"/>
      <c r="Y105" s="220"/>
      <c r="Z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18"/>
      <c r="AS105" s="218"/>
      <c r="AT105" s="218"/>
      <c r="AU105" s="218"/>
      <c r="AV105" s="218"/>
      <c r="AW105" s="218"/>
      <c r="AX105" s="218"/>
      <c r="AY105" s="218"/>
      <c r="AZ105" s="218"/>
    </row>
    <row r="106" spans="1:52" s="18" customFormat="1" ht="23.25" customHeight="1" x14ac:dyDescent="0.25">
      <c r="A106" s="536"/>
      <c r="B106" s="539"/>
      <c r="C106" s="537"/>
      <c r="D106" s="99" t="s">
        <v>20</v>
      </c>
      <c r="E106" s="313">
        <f>'Приложение 1 (ОТЧЕТНЫЙ ПЕРИОД) '!E221</f>
        <v>0</v>
      </c>
      <c r="F106" s="313">
        <f>'Приложение 1 (ОТЧЕТНЫЙ ПЕРИОД) '!F221</f>
        <v>0</v>
      </c>
      <c r="G106" s="313">
        <f>'Приложение 1 (ОТЧЕТНЫЙ ПЕРИОД) '!G221</f>
        <v>0</v>
      </c>
      <c r="H106" s="313">
        <f>'Приложение 1 (ОТЧЕТНЫЙ ПЕРИОД) '!H221</f>
        <v>0</v>
      </c>
      <c r="I106" s="313">
        <f>'Приложение 1 (ОТЧЕТНЫЙ ПЕРИОД) '!I221</f>
        <v>0</v>
      </c>
      <c r="J106" s="606"/>
      <c r="K106" s="314">
        <f>'Приложение 1 (ОТЧЕТНЫЙ ПЕРИОД) '!K221</f>
        <v>0</v>
      </c>
      <c r="L106" s="313">
        <f>'Приложение 1 (ОТЧЕТНЫЙ ПЕРИОД) '!L221</f>
        <v>0</v>
      </c>
      <c r="M106" s="313">
        <f>'Приложение 1 (ОТЧЕТНЫЙ ПЕРИОД) '!M221</f>
        <v>0</v>
      </c>
      <c r="N106" s="315">
        <f>'Приложение 1 (ОТЧЕТНЫЙ ПЕРИОД) '!N221</f>
        <v>0</v>
      </c>
      <c r="O106" s="218"/>
      <c r="P106" s="197"/>
      <c r="Q106" s="220"/>
      <c r="R106" s="607"/>
      <c r="S106" s="230"/>
      <c r="T106" s="230"/>
      <c r="U106" s="230"/>
      <c r="V106" s="230"/>
      <c r="W106" s="231"/>
      <c r="X106" s="232"/>
      <c r="Y106" s="220"/>
      <c r="Z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18"/>
      <c r="AS106" s="218"/>
      <c r="AT106" s="218"/>
      <c r="AU106" s="218"/>
      <c r="AV106" s="218"/>
      <c r="AW106" s="218"/>
      <c r="AX106" s="218"/>
      <c r="AY106" s="218"/>
      <c r="AZ106" s="218"/>
    </row>
    <row r="107" spans="1:52" s="18" customFormat="1" ht="23.25" x14ac:dyDescent="0.35">
      <c r="C107" s="316"/>
      <c r="D107" s="317" t="s">
        <v>154</v>
      </c>
      <c r="E107" s="318">
        <f>E104+E105+E106</f>
        <v>0</v>
      </c>
      <c r="F107" s="318">
        <f>F104+F105+F106</f>
        <v>0</v>
      </c>
      <c r="G107" s="318">
        <f>G104+G105+G106</f>
        <v>0</v>
      </c>
      <c r="H107" s="318">
        <f>H104+H105+H106</f>
        <v>0</v>
      </c>
      <c r="I107" s="318">
        <f>I104+I105+I106</f>
        <v>0</v>
      </c>
      <c r="J107" s="318"/>
      <c r="K107" s="319">
        <f>K104+K105+K106</f>
        <v>0</v>
      </c>
      <c r="L107" s="318">
        <f>L104+L105+L106</f>
        <v>0</v>
      </c>
      <c r="M107" s="318">
        <f>M104+M105+M106</f>
        <v>0</v>
      </c>
      <c r="N107" s="318">
        <f>N104+N105+N106</f>
        <v>0</v>
      </c>
      <c r="O107" s="270"/>
      <c r="P107" s="271">
        <f>SUM(E107:O107)</f>
        <v>0</v>
      </c>
      <c r="Q107" s="220"/>
      <c r="R107" s="220"/>
      <c r="S107" s="239"/>
      <c r="T107" s="239"/>
      <c r="U107" s="239"/>
      <c r="V107" s="239"/>
      <c r="W107" s="220"/>
      <c r="X107" s="220"/>
      <c r="Y107" s="220"/>
      <c r="Z107" s="220"/>
      <c r="AA107" s="220"/>
      <c r="AB107" s="239"/>
      <c r="AC107" s="239"/>
      <c r="AD107" s="239"/>
      <c r="AE107" s="239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18"/>
      <c r="AS107" s="218"/>
      <c r="AT107" s="218"/>
      <c r="AU107" s="218"/>
      <c r="AV107" s="218"/>
      <c r="AW107" s="218"/>
      <c r="AX107" s="218"/>
      <c r="AY107" s="218"/>
      <c r="AZ107" s="218"/>
    </row>
    <row r="108" spans="1:52" s="18" customFormat="1" ht="23.25" x14ac:dyDescent="0.35">
      <c r="D108" s="320" t="s">
        <v>154</v>
      </c>
      <c r="E108" s="321">
        <f>E107-E103</f>
        <v>0</v>
      </c>
      <c r="F108" s="321">
        <f>F107-F103</f>
        <v>0</v>
      </c>
      <c r="G108" s="321">
        <f>G107-G103</f>
        <v>0</v>
      </c>
      <c r="H108" s="321">
        <f>H107-H103</f>
        <v>0</v>
      </c>
      <c r="I108" s="321">
        <f>I107-I103</f>
        <v>0</v>
      </c>
      <c r="J108" s="321"/>
      <c r="K108" s="322">
        <f>K107-K103</f>
        <v>0</v>
      </c>
      <c r="L108" s="321">
        <f>L107-L103</f>
        <v>0</v>
      </c>
      <c r="M108" s="321">
        <f>M107-M103</f>
        <v>0</v>
      </c>
      <c r="N108" s="321">
        <f>N107-N103</f>
        <v>0</v>
      </c>
      <c r="O108" s="196"/>
      <c r="P108" s="249">
        <f>SUM(E108:O108)</f>
        <v>0</v>
      </c>
      <c r="Q108" s="220"/>
      <c r="R108" s="220"/>
      <c r="S108" s="239"/>
      <c r="T108" s="239"/>
      <c r="U108" s="239"/>
      <c r="V108" s="239"/>
      <c r="W108" s="220"/>
      <c r="X108" s="220"/>
      <c r="Y108" s="220"/>
      <c r="Z108" s="220"/>
      <c r="AA108" s="220"/>
      <c r="AB108" s="239"/>
      <c r="AC108" s="239"/>
      <c r="AD108" s="239"/>
      <c r="AE108" s="239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18"/>
      <c r="AS108" s="218"/>
      <c r="AT108" s="218"/>
      <c r="AU108" s="218"/>
      <c r="AV108" s="218"/>
      <c r="AW108" s="218"/>
      <c r="AX108" s="218"/>
      <c r="AY108" s="218"/>
      <c r="AZ108" s="218"/>
    </row>
    <row r="109" spans="1:52" s="18" customFormat="1" ht="26.25" customHeight="1" x14ac:dyDescent="0.25">
      <c r="A109" s="51"/>
      <c r="B109" s="52"/>
      <c r="C109" s="52"/>
      <c r="D109" s="52"/>
      <c r="E109" s="53" t="s">
        <v>96</v>
      </c>
      <c r="F109" s="54" t="s">
        <v>97</v>
      </c>
      <c r="G109" s="55"/>
      <c r="H109" s="52"/>
      <c r="I109" s="52"/>
      <c r="J109" s="52"/>
      <c r="K109" s="56"/>
      <c r="L109" s="52"/>
      <c r="M109" s="52"/>
      <c r="N109" s="57"/>
      <c r="O109" s="218"/>
      <c r="P109" s="197"/>
      <c r="Q109" s="220"/>
      <c r="R109" s="220"/>
      <c r="S109" s="239"/>
      <c r="T109" s="239"/>
      <c r="U109" s="239"/>
      <c r="V109" s="239"/>
      <c r="W109" s="220"/>
      <c r="X109" s="220"/>
      <c r="Y109" s="220"/>
      <c r="Z109" s="220"/>
      <c r="AA109" s="220"/>
      <c r="AB109" s="239"/>
      <c r="AC109" s="239"/>
      <c r="AD109" s="239"/>
      <c r="AE109" s="239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18"/>
      <c r="AS109" s="218"/>
      <c r="AT109" s="218"/>
      <c r="AU109" s="218"/>
      <c r="AV109" s="218"/>
      <c r="AW109" s="218"/>
      <c r="AX109" s="218"/>
      <c r="AY109" s="218"/>
      <c r="AZ109" s="218"/>
    </row>
    <row r="110" spans="1:52" s="18" customFormat="1" ht="40.5" x14ac:dyDescent="0.25">
      <c r="A110" s="536">
        <v>1</v>
      </c>
      <c r="B110" s="88" t="s">
        <v>55</v>
      </c>
      <c r="C110" s="537"/>
      <c r="D110" s="304" t="s">
        <v>17</v>
      </c>
      <c r="E110" s="305">
        <f>'Приложение 1 (ОТЧЕТНЫЙ ПЕРИОД) '!E243</f>
        <v>3.0000000000000001E-3</v>
      </c>
      <c r="F110" s="305">
        <f>'Приложение 1 (ОТЧЕТНЫЙ ПЕРИОД) '!F243</f>
        <v>3.0000000000000001E-3</v>
      </c>
      <c r="G110" s="305">
        <f>'Приложение 1 (ОТЧЕТНЫЙ ПЕРИОД) '!G243</f>
        <v>2.7269999999999998E-3</v>
      </c>
      <c r="H110" s="305">
        <f>'Приложение 1 (ОТЧЕТНЫЙ ПЕРИОД) '!H243</f>
        <v>0</v>
      </c>
      <c r="I110" s="305">
        <f>'Приложение 1 (ОТЧЕТНЫЙ ПЕРИОД) '!I243</f>
        <v>0</v>
      </c>
      <c r="J110" s="606"/>
      <c r="K110" s="306">
        <f>'Приложение 1 (ОТЧЕТНЫЙ ПЕРИОД) '!K243</f>
        <v>4.4010278500000002</v>
      </c>
      <c r="L110" s="305">
        <f>'Приложение 1 (ОТЧЕТНЫЙ ПЕРИОД) '!L243</f>
        <v>7.9829999999999997</v>
      </c>
      <c r="M110" s="305">
        <f>'Приложение 1 (ОТЧЕТНЫЙ ПЕРИОД) '!M243</f>
        <v>0</v>
      </c>
      <c r="N110" s="307">
        <f>'Приложение 1 (ОТЧЕТНЫЙ ПЕРИОД) '!N243</f>
        <v>12.387027850000001</v>
      </c>
      <c r="O110" s="218"/>
      <c r="P110" s="197"/>
      <c r="Q110" s="220"/>
      <c r="R110" s="607" t="str">
        <f>B111</f>
        <v>КУЛЬТУРА</v>
      </c>
      <c r="S110" s="308" t="str">
        <f>D110</f>
        <v>Всего</v>
      </c>
      <c r="T110" s="308">
        <f>E110</f>
        <v>3.0000000000000001E-3</v>
      </c>
      <c r="U110" s="308">
        <f>F110</f>
        <v>3.0000000000000001E-3</v>
      </c>
      <c r="V110" s="308">
        <f>G110</f>
        <v>2.7269999999999998E-3</v>
      </c>
      <c r="W110" s="308">
        <f>F110/E110%</f>
        <v>100</v>
      </c>
      <c r="X110" s="309">
        <f>G110/F110%</f>
        <v>90.899999999999991</v>
      </c>
      <c r="Y110" s="222">
        <f>V110/T110%</f>
        <v>90.899999999999991</v>
      </c>
      <c r="Z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18"/>
      <c r="AS110" s="218"/>
      <c r="AT110" s="218"/>
      <c r="AU110" s="218"/>
      <c r="AV110" s="218"/>
      <c r="AW110" s="218"/>
      <c r="AX110" s="218"/>
      <c r="AY110" s="218"/>
      <c r="AZ110" s="218"/>
    </row>
    <row r="111" spans="1:52" s="18" customFormat="1" ht="23.25" customHeight="1" x14ac:dyDescent="0.25">
      <c r="A111" s="536"/>
      <c r="B111" s="539" t="str">
        <f>F109</f>
        <v>КУЛЬТУРА</v>
      </c>
      <c r="C111" s="537"/>
      <c r="D111" s="93" t="s">
        <v>18</v>
      </c>
      <c r="E111" s="310">
        <f>'Приложение 1 (ОТЧЕТНЫЙ ПЕРИОД) '!E244</f>
        <v>0</v>
      </c>
      <c r="F111" s="310">
        <f>'Приложение 1 (ОТЧЕТНЫЙ ПЕРИОД) '!F244</f>
        <v>0</v>
      </c>
      <c r="G111" s="310">
        <f>'Приложение 1 (ОТЧЕТНЫЙ ПЕРИОД) '!G244</f>
        <v>0</v>
      </c>
      <c r="H111" s="310">
        <f>'Приложение 1 (ОТЧЕТНЫЙ ПЕРИОД) '!H244</f>
        <v>0</v>
      </c>
      <c r="I111" s="310">
        <f>'Приложение 1 (ОТЧЕТНЫЙ ПЕРИОД) '!I244</f>
        <v>0</v>
      </c>
      <c r="J111" s="606"/>
      <c r="K111" s="311">
        <f>'Приложение 1 (ОТЧЕТНЫЙ ПЕРИОД) '!K244</f>
        <v>4.0656800000000004</v>
      </c>
      <c r="L111" s="310">
        <f>'Приложение 1 (ОТЧЕТНЫЙ ПЕРИОД) '!L244</f>
        <v>0</v>
      </c>
      <c r="M111" s="310">
        <f>'Приложение 1 (ОТЧЕТНЫЙ ПЕРИОД) '!M244</f>
        <v>0</v>
      </c>
      <c r="N111" s="312">
        <f>'Приложение 1 (ОТЧЕТНЫЙ ПЕРИОД) '!N244</f>
        <v>4.0656800000000004</v>
      </c>
      <c r="O111" s="218"/>
      <c r="P111" s="197"/>
      <c r="Q111" s="220"/>
      <c r="R111" s="607"/>
      <c r="S111" s="225"/>
      <c r="T111" s="225"/>
      <c r="U111" s="225"/>
      <c r="V111" s="225"/>
      <c r="W111" s="226"/>
      <c r="X111" s="227"/>
      <c r="Y111" s="220"/>
      <c r="Z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18"/>
      <c r="AS111" s="218"/>
      <c r="AT111" s="218"/>
      <c r="AU111" s="218"/>
      <c r="AV111" s="218"/>
      <c r="AW111" s="218"/>
      <c r="AX111" s="218"/>
      <c r="AY111" s="218"/>
      <c r="AZ111" s="218"/>
    </row>
    <row r="112" spans="1:52" s="18" customFormat="1" ht="23.25" customHeight="1" x14ac:dyDescent="0.25">
      <c r="A112" s="536"/>
      <c r="B112" s="539"/>
      <c r="C112" s="537"/>
      <c r="D112" s="93" t="s">
        <v>19</v>
      </c>
      <c r="E112" s="310">
        <f>'Приложение 1 (ОТЧЕТНЫЙ ПЕРИОД) '!E245</f>
        <v>0</v>
      </c>
      <c r="F112" s="310">
        <f>'Приложение 1 (ОТЧЕТНЫЙ ПЕРИОД) '!F245</f>
        <v>0</v>
      </c>
      <c r="G112" s="310">
        <f>'Приложение 1 (ОТЧЕТНЫЙ ПЕРИОД) '!G245</f>
        <v>0</v>
      </c>
      <c r="H112" s="310">
        <f>'Приложение 1 (ОТЧЕТНЫЙ ПЕРИОД) '!H245</f>
        <v>0</v>
      </c>
      <c r="I112" s="310">
        <f>'Приложение 1 (ОТЧЕТНЫЙ ПЕРИОД) '!I245</f>
        <v>0</v>
      </c>
      <c r="J112" s="606"/>
      <c r="K112" s="311">
        <f>'Приложение 1 (ОТЧЕТНЫЙ ПЕРИОД) '!K245</f>
        <v>0.32528741</v>
      </c>
      <c r="L112" s="310">
        <f>'Приложение 1 (ОТЧЕТНЫЙ ПЕРИОД) '!L245</f>
        <v>6.9989999999999997</v>
      </c>
      <c r="M112" s="310">
        <f>'Приложение 1 (ОТЧЕТНЫЙ ПЕРИОД) '!M245</f>
        <v>0</v>
      </c>
      <c r="N112" s="312">
        <f>'Приложение 1 (ОТЧЕТНЫЙ ПЕРИОД) '!N245</f>
        <v>7.3242874099999993</v>
      </c>
      <c r="O112" s="218"/>
      <c r="P112" s="197"/>
      <c r="Q112" s="220"/>
      <c r="R112" s="607"/>
      <c r="S112" s="225"/>
      <c r="T112" s="225"/>
      <c r="U112" s="225"/>
      <c r="V112" s="225"/>
      <c r="W112" s="226"/>
      <c r="X112" s="227"/>
      <c r="Y112" s="220"/>
      <c r="Z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18"/>
      <c r="AS112" s="218"/>
      <c r="AT112" s="218"/>
      <c r="AU112" s="218"/>
      <c r="AV112" s="218"/>
      <c r="AW112" s="218"/>
      <c r="AX112" s="218"/>
      <c r="AY112" s="218"/>
      <c r="AZ112" s="218"/>
    </row>
    <row r="113" spans="1:52" s="18" customFormat="1" ht="23.25" customHeight="1" x14ac:dyDescent="0.25">
      <c r="A113" s="536"/>
      <c r="B113" s="539"/>
      <c r="C113" s="537"/>
      <c r="D113" s="99" t="s">
        <v>20</v>
      </c>
      <c r="E113" s="313">
        <f>'Приложение 1 (ОТЧЕТНЫЙ ПЕРИОД) '!E246</f>
        <v>3.0000000000000001E-3</v>
      </c>
      <c r="F113" s="313">
        <f>'Приложение 1 (ОТЧЕТНЫЙ ПЕРИОД) '!F246</f>
        <v>3.0000000000000001E-3</v>
      </c>
      <c r="G113" s="313">
        <f>'Приложение 1 (ОТЧЕТНЫЙ ПЕРИОД) '!G246</f>
        <v>2.7269999999999998E-3</v>
      </c>
      <c r="H113" s="313">
        <f>'Приложение 1 (ОТЧЕТНЫЙ ПЕРИОД) '!H246</f>
        <v>0</v>
      </c>
      <c r="I113" s="313">
        <f>'Приложение 1 (ОТЧЕТНЫЙ ПЕРИОД) '!I246</f>
        <v>0</v>
      </c>
      <c r="J113" s="606"/>
      <c r="K113" s="314">
        <f>'Приложение 1 (ОТЧЕТНЫЙ ПЕРИОД) '!K246</f>
        <v>1.006044E-2</v>
      </c>
      <c r="L113" s="313">
        <f>'Приложение 1 (ОТЧЕТНЫЙ ПЕРИОД) '!L246</f>
        <v>0.98399999999999999</v>
      </c>
      <c r="M113" s="313">
        <f>'Приложение 1 (ОТЧЕТНЫЙ ПЕРИОД) '!M246</f>
        <v>0</v>
      </c>
      <c r="N113" s="315">
        <f>'Приложение 1 (ОТЧЕТНЫЙ ПЕРИОД) '!N246</f>
        <v>0.99706043999999994</v>
      </c>
      <c r="O113" s="218"/>
      <c r="P113" s="197"/>
      <c r="Q113" s="220"/>
      <c r="R113" s="607"/>
      <c r="S113" s="230"/>
      <c r="T113" s="230"/>
      <c r="U113" s="230"/>
      <c r="V113" s="230"/>
      <c r="W113" s="231"/>
      <c r="X113" s="232"/>
      <c r="Y113" s="220"/>
      <c r="Z113" s="220"/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18"/>
      <c r="AS113" s="218"/>
      <c r="AT113" s="218"/>
      <c r="AU113" s="218"/>
      <c r="AV113" s="218"/>
      <c r="AW113" s="218"/>
      <c r="AX113" s="218"/>
      <c r="AY113" s="218"/>
      <c r="AZ113" s="218"/>
    </row>
    <row r="114" spans="1:52" s="18" customFormat="1" ht="23.25" x14ac:dyDescent="0.35">
      <c r="C114" s="316"/>
      <c r="D114" s="317" t="s">
        <v>154</v>
      </c>
      <c r="E114" s="318">
        <f>E111+E112+E113</f>
        <v>3.0000000000000001E-3</v>
      </c>
      <c r="F114" s="318">
        <f>F111+F112+F113</f>
        <v>3.0000000000000001E-3</v>
      </c>
      <c r="G114" s="318">
        <f>G111+G112+G113</f>
        <v>2.7269999999999998E-3</v>
      </c>
      <c r="H114" s="318">
        <f>H111+H112+H113</f>
        <v>0</v>
      </c>
      <c r="I114" s="318">
        <f>I111+I112+I113</f>
        <v>0</v>
      </c>
      <c r="J114" s="318"/>
      <c r="K114" s="319">
        <f>K111+K112+K113</f>
        <v>4.4010278500000002</v>
      </c>
      <c r="L114" s="318">
        <f>L111+L112+L113</f>
        <v>7.9829999999999997</v>
      </c>
      <c r="M114" s="318">
        <f>M111+M112+M113</f>
        <v>0</v>
      </c>
      <c r="N114" s="318">
        <f>N111+N112+N113</f>
        <v>12.387027850000001</v>
      </c>
      <c r="O114" s="270"/>
      <c r="P114" s="271">
        <f>SUM(E114:O114)</f>
        <v>24.779782699999998</v>
      </c>
      <c r="Q114" s="220"/>
      <c r="R114" s="220"/>
      <c r="S114" s="239"/>
      <c r="T114" s="239"/>
      <c r="U114" s="239"/>
      <c r="V114" s="239"/>
      <c r="W114" s="220"/>
      <c r="X114" s="220"/>
      <c r="Y114" s="220"/>
      <c r="Z114" s="220"/>
      <c r="AA114" s="220"/>
      <c r="AB114" s="239"/>
      <c r="AC114" s="239"/>
      <c r="AD114" s="239"/>
      <c r="AE114" s="239"/>
      <c r="AF114" s="220"/>
      <c r="AG114" s="220"/>
      <c r="AH114" s="220"/>
      <c r="AI114" s="220"/>
      <c r="AJ114" s="220"/>
      <c r="AK114" s="220"/>
      <c r="AL114" s="220"/>
      <c r="AM114" s="220"/>
      <c r="AN114" s="220"/>
      <c r="AO114" s="220"/>
      <c r="AP114" s="220"/>
      <c r="AQ114" s="220"/>
      <c r="AR114" s="218"/>
      <c r="AS114" s="218"/>
      <c r="AT114" s="218"/>
      <c r="AU114" s="218"/>
      <c r="AV114" s="218"/>
      <c r="AW114" s="218"/>
      <c r="AX114" s="218"/>
      <c r="AY114" s="218"/>
      <c r="AZ114" s="218"/>
    </row>
    <row r="115" spans="1:52" s="18" customFormat="1" ht="23.25" x14ac:dyDescent="0.35">
      <c r="D115" s="320" t="s">
        <v>154</v>
      </c>
      <c r="E115" s="321">
        <f>E114-E110</f>
        <v>0</v>
      </c>
      <c r="F115" s="321">
        <f>F114-F110</f>
        <v>0</v>
      </c>
      <c r="G115" s="321">
        <f>G114-G110</f>
        <v>0</v>
      </c>
      <c r="H115" s="321">
        <f>H114-H110</f>
        <v>0</v>
      </c>
      <c r="I115" s="321">
        <f>I114-I110</f>
        <v>0</v>
      </c>
      <c r="J115" s="321"/>
      <c r="K115" s="322">
        <f>K114-K110</f>
        <v>0</v>
      </c>
      <c r="L115" s="321">
        <f>L114-L110</f>
        <v>0</v>
      </c>
      <c r="M115" s="321">
        <f>M114-M110</f>
        <v>0</v>
      </c>
      <c r="N115" s="321">
        <f>N114-N110</f>
        <v>0</v>
      </c>
      <c r="O115" s="196"/>
      <c r="P115" s="249">
        <f>SUM(E115:O115)</f>
        <v>0</v>
      </c>
      <c r="Q115" s="220"/>
      <c r="R115" s="220"/>
      <c r="S115" s="239"/>
      <c r="T115" s="239"/>
      <c r="U115" s="239"/>
      <c r="V115" s="239"/>
      <c r="W115" s="220"/>
      <c r="X115" s="220"/>
      <c r="Y115" s="220"/>
      <c r="Z115" s="220"/>
      <c r="AA115" s="220"/>
      <c r="AB115" s="239"/>
      <c r="AC115" s="239"/>
      <c r="AD115" s="239"/>
      <c r="AE115" s="239"/>
      <c r="AF115" s="220"/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18"/>
      <c r="AS115" s="218"/>
      <c r="AT115" s="218"/>
      <c r="AU115" s="218"/>
      <c r="AV115" s="218"/>
      <c r="AW115" s="218"/>
      <c r="AX115" s="218"/>
      <c r="AY115" s="218"/>
      <c r="AZ115" s="218"/>
    </row>
    <row r="116" spans="1:52" s="18" customFormat="1" ht="32.25" customHeight="1" x14ac:dyDescent="0.25">
      <c r="A116" s="51"/>
      <c r="B116" s="52"/>
      <c r="C116" s="52"/>
      <c r="D116" s="52"/>
      <c r="E116" s="53" t="s">
        <v>103</v>
      </c>
      <c r="F116" s="54" t="s">
        <v>104</v>
      </c>
      <c r="G116" s="55"/>
      <c r="H116" s="52"/>
      <c r="I116" s="52"/>
      <c r="J116" s="52"/>
      <c r="K116" s="56"/>
      <c r="L116" s="52"/>
      <c r="M116" s="52"/>
      <c r="N116" s="57"/>
      <c r="O116" s="218"/>
      <c r="P116" s="197"/>
      <c r="Q116" s="220"/>
      <c r="R116" s="220"/>
      <c r="S116" s="239"/>
      <c r="T116" s="239"/>
      <c r="U116" s="239"/>
      <c r="V116" s="239"/>
      <c r="W116" s="220"/>
      <c r="X116" s="220"/>
      <c r="Y116" s="220"/>
      <c r="Z116" s="220"/>
      <c r="AA116" s="220"/>
      <c r="AB116" s="239"/>
      <c r="AC116" s="239"/>
      <c r="AD116" s="239"/>
      <c r="AE116" s="239"/>
      <c r="AF116" s="220"/>
      <c r="AG116" s="220"/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18"/>
      <c r="AS116" s="218"/>
      <c r="AT116" s="218"/>
      <c r="AU116" s="218"/>
      <c r="AV116" s="218"/>
      <c r="AW116" s="218"/>
      <c r="AX116" s="218"/>
      <c r="AY116" s="218"/>
      <c r="AZ116" s="218"/>
    </row>
    <row r="117" spans="1:52" s="18" customFormat="1" ht="40.5" x14ac:dyDescent="0.25">
      <c r="A117" s="536" t="str">
        <f>E116</f>
        <v>XI</v>
      </c>
      <c r="B117" s="88" t="s">
        <v>55</v>
      </c>
      <c r="C117" s="537"/>
      <c r="D117" s="304" t="s">
        <v>17</v>
      </c>
      <c r="E117" s="305">
        <f>'Приложение 1 (ОТЧЕТНЫЙ ПЕРИОД) '!E260</f>
        <v>0.01</v>
      </c>
      <c r="F117" s="305">
        <f>'Приложение 1 (ОТЧЕТНЫЙ ПЕРИОД) '!F260</f>
        <v>0.01</v>
      </c>
      <c r="G117" s="305">
        <f>'Приложение 1 (ОТЧЕТНЫЙ ПЕРИОД) '!G260</f>
        <v>2.5000000000000001E-3</v>
      </c>
      <c r="H117" s="305">
        <f>'Приложение 1 (ОТЧЕТНЫЙ ПЕРИОД) '!H260</f>
        <v>0.01</v>
      </c>
      <c r="I117" s="305">
        <f>'Приложение 1 (ОТЧЕТНЫЙ ПЕРИОД) '!I260</f>
        <v>0.01</v>
      </c>
      <c r="J117" s="606"/>
      <c r="K117" s="306">
        <f>'Приложение 1 (ОТЧЕТНЫЙ ПЕРИОД) '!K260</f>
        <v>0</v>
      </c>
      <c r="L117" s="305">
        <f>'Приложение 1 (ОТЧЕТНЫЙ ПЕРИОД) '!L260</f>
        <v>10.339278</v>
      </c>
      <c r="M117" s="305">
        <f>'Приложение 1 (ОТЧЕТНЫЙ ПЕРИОД) '!M260</f>
        <v>0.01</v>
      </c>
      <c r="N117" s="307">
        <f>'Приложение 1 (ОТЧЕТНЫЙ ПЕРИОД) '!N260</f>
        <v>10.379277999999999</v>
      </c>
      <c r="O117" s="218"/>
      <c r="P117" s="197"/>
      <c r="Q117" s="220"/>
      <c r="R117" s="607" t="str">
        <f>B118</f>
        <v>МАЛОЕ И СРЕДНЕЕ ПРЕДПРИНИМАТЕЛЬСТВО</v>
      </c>
      <c r="S117" s="308" t="str">
        <f>D117</f>
        <v>Всего</v>
      </c>
      <c r="T117" s="308">
        <f>E117</f>
        <v>0.01</v>
      </c>
      <c r="U117" s="308">
        <f>F117</f>
        <v>0.01</v>
      </c>
      <c r="V117" s="308">
        <f>G117</f>
        <v>2.5000000000000001E-3</v>
      </c>
      <c r="W117" s="308">
        <f>F117/E117%</f>
        <v>100</v>
      </c>
      <c r="X117" s="309">
        <f>G117/F117%</f>
        <v>25</v>
      </c>
      <c r="Y117" s="222">
        <f>V117/T117%</f>
        <v>25</v>
      </c>
      <c r="Z117" s="220"/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18"/>
      <c r="AS117" s="218"/>
      <c r="AT117" s="218"/>
      <c r="AU117" s="218"/>
      <c r="AV117" s="218"/>
      <c r="AW117" s="218"/>
      <c r="AX117" s="218"/>
      <c r="AY117" s="218"/>
      <c r="AZ117" s="218"/>
    </row>
    <row r="118" spans="1:52" s="18" customFormat="1" ht="23.25" customHeight="1" x14ac:dyDescent="0.25">
      <c r="A118" s="536"/>
      <c r="B118" s="539" t="str">
        <f>F116</f>
        <v>МАЛОЕ И СРЕДНЕЕ ПРЕДПРИНИМАТЕЛЬСТВО</v>
      </c>
      <c r="C118" s="537"/>
      <c r="D118" s="93" t="s">
        <v>18</v>
      </c>
      <c r="E118" s="310">
        <f>'Приложение 1 (ОТЧЕТНЫЙ ПЕРИОД) '!E261</f>
        <v>0</v>
      </c>
      <c r="F118" s="310">
        <f>'Приложение 1 (ОТЧЕТНЫЙ ПЕРИОД) '!F261</f>
        <v>0</v>
      </c>
      <c r="G118" s="310">
        <f>'Приложение 1 (ОТЧЕТНЫЙ ПЕРИОД) '!G261</f>
        <v>0</v>
      </c>
      <c r="H118" s="310">
        <f>'Приложение 1 (ОТЧЕТНЫЙ ПЕРИОД) '!H261</f>
        <v>0</v>
      </c>
      <c r="I118" s="310">
        <f>'Приложение 1 (ОТЧЕТНЫЙ ПЕРИОД) '!I261</f>
        <v>0</v>
      </c>
      <c r="J118" s="606"/>
      <c r="K118" s="311">
        <f>'Приложение 1 (ОТЧЕТНЫЙ ПЕРИОД) '!K261</f>
        <v>0</v>
      </c>
      <c r="L118" s="310">
        <f>'Приложение 1 (ОТЧЕТНЫЙ ПЕРИОД) '!L261</f>
        <v>0</v>
      </c>
      <c r="M118" s="310">
        <f>'Приложение 1 (ОТЧЕТНЫЙ ПЕРИОД) '!M261</f>
        <v>0</v>
      </c>
      <c r="N118" s="312">
        <f>'Приложение 1 (ОТЧЕТНЫЙ ПЕРИОД) '!N261</f>
        <v>0</v>
      </c>
      <c r="O118" s="218"/>
      <c r="P118" s="197"/>
      <c r="Q118" s="220"/>
      <c r="R118" s="607"/>
      <c r="S118" s="225"/>
      <c r="T118" s="225"/>
      <c r="U118" s="225"/>
      <c r="V118" s="225"/>
      <c r="W118" s="226"/>
      <c r="X118" s="227"/>
      <c r="Y118" s="220"/>
      <c r="Z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18"/>
      <c r="AS118" s="218"/>
      <c r="AT118" s="218"/>
      <c r="AU118" s="218"/>
      <c r="AV118" s="218"/>
      <c r="AW118" s="218"/>
      <c r="AX118" s="218"/>
      <c r="AY118" s="218"/>
      <c r="AZ118" s="218"/>
    </row>
    <row r="119" spans="1:52" s="18" customFormat="1" ht="23.25" customHeight="1" x14ac:dyDescent="0.25">
      <c r="A119" s="536"/>
      <c r="B119" s="539"/>
      <c r="C119" s="537"/>
      <c r="D119" s="93" t="s">
        <v>19</v>
      </c>
      <c r="E119" s="310">
        <f>'Приложение 1 (ОТЧЕТНЫЙ ПЕРИОД) '!E262</f>
        <v>0</v>
      </c>
      <c r="F119" s="310">
        <f>'Приложение 1 (ОТЧЕТНЫЙ ПЕРИОД) '!F262</f>
        <v>0</v>
      </c>
      <c r="G119" s="310">
        <f>'Приложение 1 (ОТЧЕТНЫЙ ПЕРИОД) '!G262</f>
        <v>0</v>
      </c>
      <c r="H119" s="310">
        <f>'Приложение 1 (ОТЧЕТНЫЙ ПЕРИОД) '!H262</f>
        <v>0</v>
      </c>
      <c r="I119" s="310">
        <f>'Приложение 1 (ОТЧЕТНЫЙ ПЕРИОД) '!I262</f>
        <v>0</v>
      </c>
      <c r="J119" s="606"/>
      <c r="K119" s="311">
        <f>'Приложение 1 (ОТЧЕТНЫЙ ПЕРИОД) '!K262</f>
        <v>0</v>
      </c>
      <c r="L119" s="310">
        <f>'Приложение 1 (ОТЧЕТНЫЙ ПЕРИОД) '!L262</f>
        <v>10</v>
      </c>
      <c r="M119" s="310">
        <f>'Приложение 1 (ОТЧЕТНЫЙ ПЕРИОД) '!M262</f>
        <v>0</v>
      </c>
      <c r="N119" s="312">
        <f>'Приложение 1 (ОТЧЕТНЫЙ ПЕРИОД) '!N262</f>
        <v>10</v>
      </c>
      <c r="O119" s="218"/>
      <c r="P119" s="197"/>
      <c r="Q119" s="220"/>
      <c r="R119" s="607"/>
      <c r="S119" s="225"/>
      <c r="T119" s="225"/>
      <c r="U119" s="225"/>
      <c r="V119" s="225"/>
      <c r="W119" s="226"/>
      <c r="X119" s="227"/>
      <c r="Y119" s="220"/>
      <c r="Z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18"/>
      <c r="AS119" s="218"/>
      <c r="AT119" s="218"/>
      <c r="AU119" s="218"/>
      <c r="AV119" s="218"/>
      <c r="AW119" s="218"/>
      <c r="AX119" s="218"/>
      <c r="AY119" s="218"/>
      <c r="AZ119" s="218"/>
    </row>
    <row r="120" spans="1:52" s="18" customFormat="1" ht="23.25" customHeight="1" x14ac:dyDescent="0.25">
      <c r="A120" s="536"/>
      <c r="B120" s="539"/>
      <c r="C120" s="537"/>
      <c r="D120" s="99" t="s">
        <v>20</v>
      </c>
      <c r="E120" s="313">
        <f>'Приложение 1 (ОТЧЕТНЫЙ ПЕРИОД) '!E263</f>
        <v>0.01</v>
      </c>
      <c r="F120" s="313">
        <f>'Приложение 1 (ОТЧЕТНЫЙ ПЕРИОД) '!F263</f>
        <v>0.01</v>
      </c>
      <c r="G120" s="313">
        <f>'Приложение 1 (ОТЧЕТНЫЙ ПЕРИОД) '!G263</f>
        <v>2.5000000000000001E-3</v>
      </c>
      <c r="H120" s="313">
        <f>'Приложение 1 (ОТЧЕТНЫЙ ПЕРИОД) '!H263</f>
        <v>0.01</v>
      </c>
      <c r="I120" s="313">
        <f>'Приложение 1 (ОТЧЕТНЫЙ ПЕРИОД) '!I263</f>
        <v>0.01</v>
      </c>
      <c r="J120" s="606"/>
      <c r="K120" s="314">
        <f>'Приложение 1 (ОТЧЕТНЫЙ ПЕРИОД) '!K263</f>
        <v>0</v>
      </c>
      <c r="L120" s="313">
        <f>'Приложение 1 (ОТЧЕТНЫЙ ПЕРИОД) '!L263</f>
        <v>0.33927799999999997</v>
      </c>
      <c r="M120" s="313">
        <f>'Приложение 1 (ОТЧЕТНЫЙ ПЕРИОД) '!M263</f>
        <v>0.01</v>
      </c>
      <c r="N120" s="315">
        <f>'Приложение 1 (ОТЧЕТНЫЙ ПЕРИОД) '!N263</f>
        <v>0.379278</v>
      </c>
      <c r="O120" s="218"/>
      <c r="P120" s="197"/>
      <c r="Q120" s="220"/>
      <c r="R120" s="607"/>
      <c r="S120" s="230"/>
      <c r="T120" s="230"/>
      <c r="U120" s="230"/>
      <c r="V120" s="230"/>
      <c r="W120" s="231"/>
      <c r="X120" s="232"/>
      <c r="Y120" s="220"/>
      <c r="Z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18"/>
      <c r="AS120" s="218"/>
      <c r="AT120" s="218"/>
      <c r="AU120" s="218"/>
      <c r="AV120" s="218"/>
      <c r="AW120" s="218"/>
      <c r="AX120" s="218"/>
      <c r="AY120" s="218"/>
      <c r="AZ120" s="218"/>
    </row>
    <row r="121" spans="1:52" s="18" customFormat="1" ht="23.25" x14ac:dyDescent="0.35">
      <c r="C121" s="316"/>
      <c r="D121" s="317" t="s">
        <v>154</v>
      </c>
      <c r="E121" s="318">
        <f>E118+E119+E120</f>
        <v>0.01</v>
      </c>
      <c r="F121" s="318">
        <f>F118+F119+F120</f>
        <v>0.01</v>
      </c>
      <c r="G121" s="318">
        <f>G118+G119+G120</f>
        <v>2.5000000000000001E-3</v>
      </c>
      <c r="H121" s="318">
        <f>H118+H119+H120</f>
        <v>0.01</v>
      </c>
      <c r="I121" s="318">
        <f>I118+I119+I120</f>
        <v>0.01</v>
      </c>
      <c r="J121" s="318"/>
      <c r="K121" s="319">
        <f>K118+K119+K120</f>
        <v>0</v>
      </c>
      <c r="L121" s="318">
        <f>L118+L119+L120</f>
        <v>10.339278</v>
      </c>
      <c r="M121" s="318">
        <f>M118+M119+M120</f>
        <v>0.01</v>
      </c>
      <c r="N121" s="318">
        <f>N118+N119+N120</f>
        <v>10.379277999999999</v>
      </c>
      <c r="O121" s="270"/>
      <c r="P121" s="271">
        <f>SUM(E121:O121)</f>
        <v>20.771056000000002</v>
      </c>
      <c r="Q121" s="220"/>
      <c r="R121" s="220"/>
      <c r="S121" s="239"/>
      <c r="T121" s="239"/>
      <c r="U121" s="239"/>
      <c r="V121" s="239"/>
      <c r="W121" s="220"/>
      <c r="X121" s="220"/>
      <c r="Y121" s="220"/>
      <c r="Z121" s="220"/>
      <c r="AA121" s="220"/>
      <c r="AB121" s="239"/>
      <c r="AC121" s="239"/>
      <c r="AD121" s="239"/>
      <c r="AE121" s="239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18"/>
      <c r="AS121" s="218"/>
      <c r="AT121" s="218"/>
      <c r="AU121" s="218"/>
      <c r="AV121" s="218"/>
      <c r="AW121" s="218"/>
      <c r="AX121" s="218"/>
      <c r="AY121" s="218"/>
      <c r="AZ121" s="218"/>
    </row>
    <row r="122" spans="1:52" s="18" customFormat="1" ht="23.25" x14ac:dyDescent="0.35">
      <c r="D122" s="320" t="s">
        <v>154</v>
      </c>
      <c r="E122" s="321">
        <f>E121-E117</f>
        <v>0</v>
      </c>
      <c r="F122" s="321">
        <f>F121-F117</f>
        <v>0</v>
      </c>
      <c r="G122" s="321">
        <f>G121-G117</f>
        <v>0</v>
      </c>
      <c r="H122" s="321">
        <f>H121-H117</f>
        <v>0</v>
      </c>
      <c r="I122" s="321">
        <f>I121-I117</f>
        <v>0</v>
      </c>
      <c r="J122" s="321"/>
      <c r="K122" s="322">
        <f>K121-K117</f>
        <v>0</v>
      </c>
      <c r="L122" s="321">
        <f>L121-L117</f>
        <v>0</v>
      </c>
      <c r="M122" s="321">
        <f>M121-M117</f>
        <v>0</v>
      </c>
      <c r="N122" s="321">
        <f>N121-N117</f>
        <v>0</v>
      </c>
      <c r="O122" s="196"/>
      <c r="P122" s="249">
        <f>SUM(E122:O122)</f>
        <v>0</v>
      </c>
      <c r="Q122" s="220"/>
      <c r="R122" s="220"/>
      <c r="S122" s="239"/>
      <c r="T122" s="239"/>
      <c r="U122" s="239"/>
      <c r="V122" s="239"/>
      <c r="W122" s="220"/>
      <c r="X122" s="220"/>
      <c r="Y122" s="220"/>
      <c r="Z122" s="220"/>
      <c r="AA122" s="220"/>
      <c r="AB122" s="239"/>
      <c r="AC122" s="239"/>
      <c r="AD122" s="239"/>
      <c r="AE122" s="239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18"/>
      <c r="AS122" s="218"/>
      <c r="AT122" s="218"/>
      <c r="AU122" s="218"/>
      <c r="AV122" s="218"/>
      <c r="AW122" s="218"/>
      <c r="AX122" s="218"/>
      <c r="AY122" s="218"/>
      <c r="AZ122" s="218"/>
    </row>
    <row r="123" spans="1:52" s="18" customFormat="1" ht="32.25" customHeight="1" x14ac:dyDescent="0.25">
      <c r="A123" s="51"/>
      <c r="B123" s="52"/>
      <c r="C123" s="52"/>
      <c r="D123" s="52"/>
      <c r="E123" s="53" t="s">
        <v>109</v>
      </c>
      <c r="F123" s="54" t="s">
        <v>110</v>
      </c>
      <c r="G123" s="55"/>
      <c r="H123" s="52"/>
      <c r="I123" s="52"/>
      <c r="J123" s="52"/>
      <c r="K123" s="56"/>
      <c r="L123" s="52"/>
      <c r="M123" s="52"/>
      <c r="N123" s="57"/>
      <c r="O123" s="218"/>
      <c r="P123" s="197"/>
      <c r="Q123" s="220"/>
      <c r="R123" s="220"/>
      <c r="S123" s="239"/>
      <c r="T123" s="239"/>
      <c r="U123" s="239"/>
      <c r="V123" s="239"/>
      <c r="W123" s="220"/>
      <c r="X123" s="220"/>
      <c r="Y123" s="220"/>
      <c r="Z123" s="220"/>
      <c r="AA123" s="220"/>
      <c r="AB123" s="239"/>
      <c r="AC123" s="239"/>
      <c r="AD123" s="239"/>
      <c r="AE123" s="239"/>
      <c r="AF123" s="220"/>
      <c r="AG123" s="220"/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18"/>
      <c r="AS123" s="218"/>
      <c r="AT123" s="218"/>
      <c r="AU123" s="218"/>
      <c r="AV123" s="218"/>
      <c r="AW123" s="218"/>
      <c r="AX123" s="218"/>
      <c r="AY123" s="218"/>
      <c r="AZ123" s="218"/>
    </row>
    <row r="124" spans="1:52" s="18" customFormat="1" ht="40.5" x14ac:dyDescent="0.25">
      <c r="A124" s="536" t="str">
        <f>E123</f>
        <v>XII</v>
      </c>
      <c r="B124" s="88" t="s">
        <v>55</v>
      </c>
      <c r="C124" s="537"/>
      <c r="D124" s="304" t="s">
        <v>17</v>
      </c>
      <c r="E124" s="305">
        <f>'Приложение 1 (ОТЧЕТНЫЙ ПЕРИОД) '!E271</f>
        <v>0</v>
      </c>
      <c r="F124" s="305">
        <f>'Приложение 1 (ОТЧЕТНЫЙ ПЕРИОД) '!F271</f>
        <v>0</v>
      </c>
      <c r="G124" s="305">
        <f>'Приложение 1 (ОТЧЕТНЫЙ ПЕРИОД) '!G271</f>
        <v>0</v>
      </c>
      <c r="H124" s="305">
        <f>'Приложение 1 (ОТЧЕТНЫЙ ПЕРИОД) '!H271</f>
        <v>0</v>
      </c>
      <c r="I124" s="305">
        <f>'Приложение 1 (ОТЧЕТНЫЙ ПЕРИОД) '!I271</f>
        <v>0</v>
      </c>
      <c r="J124" s="606"/>
      <c r="K124" s="306">
        <f>'Приложение 1 (ОТЧЕТНЫЙ ПЕРИОД) '!K271</f>
        <v>0</v>
      </c>
      <c r="L124" s="305">
        <f>'Приложение 1 (ОТЧЕТНЫЙ ПЕРИОД) '!L271</f>
        <v>0</v>
      </c>
      <c r="M124" s="305">
        <f>'Приложение 1 (ОТЧЕТНЫЙ ПЕРИОД) '!M271</f>
        <v>0</v>
      </c>
      <c r="N124" s="307">
        <f>'Приложение 1 (ОТЧЕТНЫЙ ПЕРИОД) '!N271</f>
        <v>0</v>
      </c>
      <c r="O124" s="218"/>
      <c r="P124" s="197"/>
      <c r="Q124" s="220"/>
      <c r="R124" s="607" t="str">
        <f>B125</f>
        <v>МЕЖДУНАРОДНАЯ КООПЕРАЦИЯ И ЭКСПОРТ</v>
      </c>
      <c r="S124" s="308" t="str">
        <f>D124</f>
        <v>Всего</v>
      </c>
      <c r="T124" s="308">
        <f>E124</f>
        <v>0</v>
      </c>
      <c r="U124" s="308">
        <f>F124</f>
        <v>0</v>
      </c>
      <c r="V124" s="308">
        <f>G124</f>
        <v>0</v>
      </c>
      <c r="W124" s="308" t="e">
        <f>F124/E124%</f>
        <v>#DIV/0!</v>
      </c>
      <c r="X124" s="309" t="e">
        <f>G124/F124%</f>
        <v>#DIV/0!</v>
      </c>
      <c r="Y124" s="222" t="e">
        <f>V124/T124%</f>
        <v>#DIV/0!</v>
      </c>
      <c r="Z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18"/>
      <c r="AS124" s="218"/>
      <c r="AT124" s="218"/>
      <c r="AU124" s="218"/>
      <c r="AV124" s="218"/>
      <c r="AW124" s="218"/>
      <c r="AX124" s="218"/>
      <c r="AY124" s="218"/>
      <c r="AZ124" s="218"/>
    </row>
    <row r="125" spans="1:52" s="18" customFormat="1" ht="20.25" customHeight="1" x14ac:dyDescent="0.25">
      <c r="A125" s="536"/>
      <c r="B125" s="539" t="str">
        <f>F123</f>
        <v>МЕЖДУНАРОДНАЯ КООПЕРАЦИЯ И ЭКСПОРТ</v>
      </c>
      <c r="C125" s="537"/>
      <c r="D125" s="93" t="s">
        <v>18</v>
      </c>
      <c r="E125" s="310">
        <f>'Приложение 1 (ОТЧЕТНЫЙ ПЕРИОД) '!E272</f>
        <v>0</v>
      </c>
      <c r="F125" s="310">
        <f>'Приложение 1 (ОТЧЕТНЫЙ ПЕРИОД) '!F272</f>
        <v>0</v>
      </c>
      <c r="G125" s="310">
        <f>'Приложение 1 (ОТЧЕТНЫЙ ПЕРИОД) '!G272</f>
        <v>0</v>
      </c>
      <c r="H125" s="310">
        <f>'Приложение 1 (ОТЧЕТНЫЙ ПЕРИОД) '!H272</f>
        <v>0</v>
      </c>
      <c r="I125" s="310">
        <f>'Приложение 1 (ОТЧЕТНЫЙ ПЕРИОД) '!I272</f>
        <v>0</v>
      </c>
      <c r="J125" s="606"/>
      <c r="K125" s="311">
        <f>'Приложение 1 (ОТЧЕТНЫЙ ПЕРИОД) '!K272</f>
        <v>0</v>
      </c>
      <c r="L125" s="310">
        <f>'Приложение 1 (ОТЧЕТНЫЙ ПЕРИОД) '!L272</f>
        <v>0</v>
      </c>
      <c r="M125" s="310">
        <f>'Приложение 1 (ОТЧЕТНЫЙ ПЕРИОД) '!M272</f>
        <v>0</v>
      </c>
      <c r="N125" s="312">
        <f>'Приложение 1 (ОТЧЕТНЫЙ ПЕРИОД) '!N272</f>
        <v>0</v>
      </c>
      <c r="O125" s="218"/>
      <c r="P125" s="197"/>
      <c r="Q125" s="220"/>
      <c r="R125" s="607"/>
      <c r="S125" s="225"/>
      <c r="T125" s="225"/>
      <c r="U125" s="225"/>
      <c r="V125" s="225"/>
      <c r="W125" s="226"/>
      <c r="X125" s="227"/>
      <c r="Y125" s="220"/>
      <c r="Z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18"/>
      <c r="AS125" s="218"/>
      <c r="AT125" s="218"/>
      <c r="AU125" s="218"/>
      <c r="AV125" s="218"/>
      <c r="AW125" s="218"/>
      <c r="AX125" s="218"/>
      <c r="AY125" s="218"/>
      <c r="AZ125" s="218"/>
    </row>
    <row r="126" spans="1:52" s="18" customFormat="1" ht="20.25" customHeight="1" x14ac:dyDescent="0.25">
      <c r="A126" s="536"/>
      <c r="B126" s="539"/>
      <c r="C126" s="537"/>
      <c r="D126" s="93" t="s">
        <v>19</v>
      </c>
      <c r="E126" s="310">
        <f>'Приложение 1 (ОТЧЕТНЫЙ ПЕРИОД) '!E273</f>
        <v>0</v>
      </c>
      <c r="F126" s="310">
        <f>'Приложение 1 (ОТЧЕТНЫЙ ПЕРИОД) '!F273</f>
        <v>0</v>
      </c>
      <c r="G126" s="310">
        <f>'Приложение 1 (ОТЧЕТНЫЙ ПЕРИОД) '!G273</f>
        <v>0</v>
      </c>
      <c r="H126" s="310">
        <f>'Приложение 1 (ОТЧЕТНЫЙ ПЕРИОД) '!H273</f>
        <v>0</v>
      </c>
      <c r="I126" s="310">
        <f>'Приложение 1 (ОТЧЕТНЫЙ ПЕРИОД) '!I273</f>
        <v>0</v>
      </c>
      <c r="J126" s="606"/>
      <c r="K126" s="311">
        <f>'Приложение 1 (ОТЧЕТНЫЙ ПЕРИОД) '!K273</f>
        <v>0</v>
      </c>
      <c r="L126" s="310">
        <f>'Приложение 1 (ОТЧЕТНЫЙ ПЕРИОД) '!L273</f>
        <v>0</v>
      </c>
      <c r="M126" s="310">
        <f>'Приложение 1 (ОТЧЕТНЫЙ ПЕРИОД) '!M273</f>
        <v>0</v>
      </c>
      <c r="N126" s="312">
        <f>'Приложение 1 (ОТЧЕТНЫЙ ПЕРИОД) '!N273</f>
        <v>0</v>
      </c>
      <c r="O126" s="218"/>
      <c r="P126" s="197"/>
      <c r="Q126" s="220"/>
      <c r="R126" s="607"/>
      <c r="S126" s="225"/>
      <c r="T126" s="225"/>
      <c r="U126" s="225"/>
      <c r="V126" s="225"/>
      <c r="W126" s="226"/>
      <c r="X126" s="227"/>
      <c r="Y126" s="220"/>
      <c r="Z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18"/>
      <c r="AS126" s="218"/>
      <c r="AT126" s="218"/>
      <c r="AU126" s="218"/>
      <c r="AV126" s="218"/>
      <c r="AW126" s="218"/>
      <c r="AX126" s="218"/>
      <c r="AY126" s="218"/>
      <c r="AZ126" s="218"/>
    </row>
    <row r="127" spans="1:52" s="18" customFormat="1" ht="21" customHeight="1" x14ac:dyDescent="0.25">
      <c r="A127" s="536"/>
      <c r="B127" s="539"/>
      <c r="C127" s="537"/>
      <c r="D127" s="99" t="s">
        <v>20</v>
      </c>
      <c r="E127" s="313">
        <f>'Приложение 1 (ОТЧЕТНЫЙ ПЕРИОД) '!E274</f>
        <v>0</v>
      </c>
      <c r="F127" s="313">
        <f>'Приложение 1 (ОТЧЕТНЫЙ ПЕРИОД) '!F274</f>
        <v>0</v>
      </c>
      <c r="G127" s="313">
        <f>'Приложение 1 (ОТЧЕТНЫЙ ПЕРИОД) '!G274</f>
        <v>0</v>
      </c>
      <c r="H127" s="313">
        <f>'Приложение 1 (ОТЧЕТНЫЙ ПЕРИОД) '!H274</f>
        <v>0</v>
      </c>
      <c r="I127" s="313">
        <f>'Приложение 1 (ОТЧЕТНЫЙ ПЕРИОД) '!I274</f>
        <v>0</v>
      </c>
      <c r="J127" s="606"/>
      <c r="K127" s="314">
        <f>'Приложение 1 (ОТЧЕТНЫЙ ПЕРИОД) '!K274</f>
        <v>0</v>
      </c>
      <c r="L127" s="313">
        <f>'Приложение 1 (ОТЧЕТНЫЙ ПЕРИОД) '!L274</f>
        <v>0</v>
      </c>
      <c r="M127" s="313">
        <f>'Приложение 1 (ОТЧЕТНЫЙ ПЕРИОД) '!M274</f>
        <v>0</v>
      </c>
      <c r="N127" s="315">
        <f>'Приложение 1 (ОТЧЕТНЫЙ ПЕРИОД) '!N274</f>
        <v>0</v>
      </c>
      <c r="O127" s="218"/>
      <c r="P127" s="197"/>
      <c r="Q127" s="220"/>
      <c r="R127" s="607"/>
      <c r="S127" s="230"/>
      <c r="T127" s="230"/>
      <c r="U127" s="230"/>
      <c r="V127" s="230"/>
      <c r="W127" s="231"/>
      <c r="X127" s="232"/>
      <c r="Y127" s="220"/>
      <c r="Z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18"/>
      <c r="AS127" s="218"/>
      <c r="AT127" s="218"/>
      <c r="AU127" s="218"/>
      <c r="AV127" s="218"/>
      <c r="AW127" s="218"/>
      <c r="AX127" s="218"/>
      <c r="AY127" s="218"/>
      <c r="AZ127" s="218"/>
    </row>
    <row r="128" spans="1:52" s="18" customFormat="1" ht="23.25" x14ac:dyDescent="0.35">
      <c r="C128" s="316"/>
      <c r="D128" s="317" t="s">
        <v>154</v>
      </c>
      <c r="E128" s="318">
        <f>E125+E126+E127</f>
        <v>0</v>
      </c>
      <c r="F128" s="318">
        <f>F125+F126+F127</f>
        <v>0</v>
      </c>
      <c r="G128" s="318">
        <f>G125+G126+G127</f>
        <v>0</v>
      </c>
      <c r="H128" s="318">
        <f>H125+H126+H127</f>
        <v>0</v>
      </c>
      <c r="I128" s="318">
        <f>I125+I126+I127</f>
        <v>0</v>
      </c>
      <c r="J128" s="318"/>
      <c r="K128" s="319">
        <f>K125+K126+K127</f>
        <v>0</v>
      </c>
      <c r="L128" s="318">
        <f>L125+L126+L127</f>
        <v>0</v>
      </c>
      <c r="M128" s="318">
        <f>M125+M126+M127</f>
        <v>0</v>
      </c>
      <c r="N128" s="318">
        <f>N125+N126+N127</f>
        <v>0</v>
      </c>
      <c r="O128" s="270"/>
      <c r="P128" s="271">
        <f>SUM(E128:O128)</f>
        <v>0</v>
      </c>
      <c r="Q128" s="220"/>
      <c r="R128" s="220"/>
      <c r="S128" s="239"/>
      <c r="T128" s="239"/>
      <c r="U128" s="239"/>
      <c r="V128" s="239"/>
      <c r="W128" s="220"/>
      <c r="X128" s="220"/>
      <c r="Y128" s="220"/>
      <c r="Z128" s="220"/>
      <c r="AA128" s="220"/>
      <c r="AB128" s="239"/>
      <c r="AC128" s="239"/>
      <c r="AD128" s="239"/>
      <c r="AE128" s="239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18"/>
      <c r="AS128" s="218"/>
      <c r="AT128" s="218"/>
      <c r="AU128" s="218"/>
      <c r="AV128" s="218"/>
      <c r="AW128" s="218"/>
      <c r="AX128" s="218"/>
      <c r="AY128" s="218"/>
      <c r="AZ128" s="218"/>
    </row>
    <row r="129" spans="1:52" s="18" customFormat="1" ht="23.25" x14ac:dyDescent="0.35">
      <c r="D129" s="320" t="s">
        <v>154</v>
      </c>
      <c r="E129" s="321">
        <f>E128-E124</f>
        <v>0</v>
      </c>
      <c r="F129" s="321">
        <f>F128-F124</f>
        <v>0</v>
      </c>
      <c r="G129" s="321">
        <f>G128-G124</f>
        <v>0</v>
      </c>
      <c r="H129" s="321">
        <f>H128-H124</f>
        <v>0</v>
      </c>
      <c r="I129" s="321">
        <f>I128-I124</f>
        <v>0</v>
      </c>
      <c r="J129" s="321"/>
      <c r="K129" s="322">
        <f>K128-K124</f>
        <v>0</v>
      </c>
      <c r="L129" s="321">
        <f>L128-L124</f>
        <v>0</v>
      </c>
      <c r="M129" s="321">
        <f>M128-M124</f>
        <v>0</v>
      </c>
      <c r="N129" s="321">
        <f>N128-N124</f>
        <v>0</v>
      </c>
      <c r="O129" s="196"/>
      <c r="P129" s="249">
        <f>SUM(E129:O129)</f>
        <v>0</v>
      </c>
      <c r="Q129" s="220"/>
      <c r="R129" s="220"/>
      <c r="S129" s="239"/>
      <c r="T129" s="239"/>
      <c r="U129" s="239"/>
      <c r="V129" s="239"/>
      <c r="W129" s="220"/>
      <c r="X129" s="220"/>
      <c r="Y129" s="220"/>
      <c r="Z129" s="220"/>
      <c r="AA129" s="220"/>
      <c r="AB129" s="239"/>
      <c r="AC129" s="239"/>
      <c r="AD129" s="239"/>
      <c r="AE129" s="239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18"/>
      <c r="AS129" s="218"/>
      <c r="AT129" s="218"/>
      <c r="AU129" s="218"/>
      <c r="AV129" s="218"/>
      <c r="AW129" s="218"/>
      <c r="AX129" s="218"/>
      <c r="AY129" s="218"/>
      <c r="AZ129" s="218"/>
    </row>
    <row r="130" spans="1:52" s="18" customFormat="1" ht="15" x14ac:dyDescent="0.25">
      <c r="K130" s="144"/>
      <c r="O130" s="218"/>
      <c r="P130" s="197"/>
      <c r="Q130" s="220"/>
      <c r="R130" s="220"/>
      <c r="S130" s="239"/>
      <c r="T130" s="239"/>
      <c r="U130" s="239"/>
      <c r="V130" s="239"/>
      <c r="W130" s="220"/>
      <c r="X130" s="220"/>
      <c r="Y130" s="220"/>
      <c r="Z130" s="220"/>
      <c r="AA130" s="220"/>
      <c r="AB130" s="239"/>
      <c r="AC130" s="239"/>
      <c r="AD130" s="239"/>
      <c r="AE130" s="239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18"/>
      <c r="AS130" s="218"/>
      <c r="AT130" s="218"/>
      <c r="AU130" s="218"/>
      <c r="AV130" s="218"/>
      <c r="AW130" s="218"/>
      <c r="AX130" s="218"/>
      <c r="AY130" s="218"/>
      <c r="AZ130" s="218"/>
    </row>
    <row r="131" spans="1:52" s="18" customFormat="1" ht="18" customHeight="1" x14ac:dyDescent="0.25">
      <c r="K131" s="144"/>
      <c r="O131" s="218"/>
      <c r="P131" s="197"/>
      <c r="Q131" s="220"/>
      <c r="R131" s="220"/>
      <c r="S131" s="239"/>
      <c r="T131" s="239"/>
      <c r="U131" s="239"/>
      <c r="V131" s="239"/>
      <c r="W131" s="220"/>
      <c r="X131" s="220"/>
      <c r="Y131" s="220"/>
      <c r="Z131" s="220"/>
      <c r="AA131" s="220"/>
      <c r="AB131" s="239"/>
      <c r="AC131" s="239"/>
      <c r="AD131" s="239"/>
      <c r="AE131" s="239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18"/>
      <c r="AS131" s="218"/>
      <c r="AT131" s="218"/>
      <c r="AU131" s="218"/>
      <c r="AV131" s="218"/>
      <c r="AW131" s="218"/>
      <c r="AX131" s="218"/>
      <c r="AY131" s="218"/>
      <c r="AZ131" s="218"/>
    </row>
    <row r="132" spans="1:52" ht="39" customHeight="1" x14ac:dyDescent="0.25">
      <c r="A132" s="602" t="str">
        <f>'Приложение 1 (ОТЧЕТНЫЙ ПЕРИОД) '!A279:N279</f>
        <v>ИНЫЕ РАСХОДЫ МУНИЦИПАЛЬНЫХ ОБРАЗОВАНИЙ</v>
      </c>
      <c r="B132" s="602"/>
      <c r="C132" s="602"/>
      <c r="D132" s="602"/>
      <c r="E132" s="602"/>
      <c r="F132" s="602"/>
      <c r="G132" s="602"/>
      <c r="H132" s="602"/>
      <c r="I132" s="602"/>
      <c r="J132" s="602"/>
      <c r="K132" s="602"/>
      <c r="L132" s="602"/>
      <c r="M132" s="602"/>
      <c r="N132" s="602"/>
    </row>
    <row r="133" spans="1:52" ht="7.5" customHeight="1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7"/>
      <c r="L133" s="146"/>
      <c r="M133" s="146"/>
      <c r="N133" s="146"/>
    </row>
    <row r="134" spans="1:52" s="151" customFormat="1" ht="22.5" customHeight="1" x14ac:dyDescent="0.3">
      <c r="A134" s="523"/>
      <c r="B134" s="524" t="s">
        <v>112</v>
      </c>
      <c r="C134" s="525"/>
      <c r="D134" s="149" t="s">
        <v>17</v>
      </c>
      <c r="E134" s="37">
        <f>'Приложение 1 (ОТЧЕТНЫЙ ПЕРИОД) '!E281</f>
        <v>255.99926186000002</v>
      </c>
      <c r="F134" s="37">
        <f>'Приложение 1 (ОТЧЕТНЫЙ ПЕРИОД) '!F281</f>
        <v>218.20650893000001</v>
      </c>
      <c r="G134" s="37">
        <f>'Приложение 1 (ОТЧЕТНЫЙ ПЕРИОД) '!G281</f>
        <v>0</v>
      </c>
      <c r="H134" s="37">
        <f>'Приложение 1 (ОТЧЕТНЫЙ ПЕРИОД) '!H281</f>
        <v>27.613687710000001</v>
      </c>
      <c r="I134" s="37">
        <f>'Приложение 1 (ОТЧЕТНЫЙ ПЕРИОД) '!I281</f>
        <v>26.453626929999999</v>
      </c>
      <c r="J134" s="526"/>
      <c r="K134" s="306">
        <f>'Приложение 1 (ОТЧЕТНЫЙ ПЕРИОД) '!K281</f>
        <v>74.127835050000002</v>
      </c>
      <c r="L134" s="37">
        <f>'Приложение 1 (ОТЧЕТНЫЙ ПЕРИОД) '!L281</f>
        <v>264.17450872000001</v>
      </c>
      <c r="M134" s="37">
        <f>'Приложение 1 (ОТЧЕТНЫЙ ПЕРИОД) '!M281</f>
        <v>79.786391750000007</v>
      </c>
      <c r="N134" s="39">
        <f>'Приложение 1 (ОТЧЕТНЫЙ ПЕРИОД) '!N281</f>
        <v>523.80689257000006</v>
      </c>
      <c r="O134" s="324"/>
      <c r="P134" s="197"/>
      <c r="Q134" s="325"/>
      <c r="R134" s="603" t="str">
        <f>B134</f>
        <v>Всего субсидий из бюджета на инвестиционные цели вне национальных проектов</v>
      </c>
      <c r="S134" s="525" t="str">
        <f>D134</f>
        <v>Всего</v>
      </c>
      <c r="T134" s="326">
        <f>E134</f>
        <v>255.99926186000002</v>
      </c>
      <c r="U134" s="326">
        <f>F134</f>
        <v>218.20650893000001</v>
      </c>
      <c r="V134" s="326">
        <f>G134</f>
        <v>0</v>
      </c>
      <c r="W134" s="326">
        <f>F134/E134%</f>
        <v>85.237163320155204</v>
      </c>
      <c r="X134" s="327">
        <f>G134/F134%</f>
        <v>0</v>
      </c>
      <c r="Y134" s="222">
        <f>V134/T134%</f>
        <v>0</v>
      </c>
      <c r="Z134" s="325"/>
      <c r="AH134" s="325"/>
      <c r="AI134" s="325"/>
      <c r="AJ134" s="325"/>
      <c r="AK134" s="325"/>
      <c r="AL134" s="325"/>
      <c r="AM134" s="325"/>
      <c r="AN134" s="325"/>
      <c r="AO134" s="325"/>
      <c r="AP134" s="325"/>
      <c r="AQ134" s="325"/>
      <c r="AR134" s="324"/>
      <c r="AS134" s="324"/>
      <c r="AT134" s="324"/>
      <c r="AU134" s="324"/>
      <c r="AV134" s="324"/>
      <c r="AW134" s="324"/>
      <c r="AX134" s="324"/>
      <c r="AY134" s="324"/>
      <c r="AZ134" s="324"/>
    </row>
    <row r="135" spans="1:52" s="151" customFormat="1" ht="22.5" customHeight="1" x14ac:dyDescent="0.3">
      <c r="A135" s="523"/>
      <c r="B135" s="524"/>
      <c r="C135" s="525"/>
      <c r="D135" s="40" t="s">
        <v>18</v>
      </c>
      <c r="E135" s="43">
        <f>'Приложение 1 (ОТЧЕТНЫЙ ПЕРИОД) '!E282</f>
        <v>0</v>
      </c>
      <c r="F135" s="43">
        <f>'Приложение 1 (ОТЧЕТНЫЙ ПЕРИОД) '!F282</f>
        <v>0</v>
      </c>
      <c r="G135" s="43">
        <f>'Приложение 1 (ОТЧЕТНЫЙ ПЕРИОД) '!G282</f>
        <v>0</v>
      </c>
      <c r="H135" s="43">
        <f>'Приложение 1 (ОТЧЕТНЫЙ ПЕРИОД) '!H282</f>
        <v>0</v>
      </c>
      <c r="I135" s="43">
        <f>'Приложение 1 (ОТЧЕТНЫЙ ПЕРИОД) '!I282</f>
        <v>0</v>
      </c>
      <c r="J135" s="526"/>
      <c r="K135" s="311">
        <f>'Приложение 1 (ОТЧЕТНЫЙ ПЕРИОД) '!K282</f>
        <v>0</v>
      </c>
      <c r="L135" s="43">
        <f>'Приложение 1 (ОТЧЕТНЫЙ ПЕРИОД) '!L282</f>
        <v>3.0164724700000001</v>
      </c>
      <c r="M135" s="43">
        <f>'Приложение 1 (ОТЧЕТНЫЙ ПЕРИОД) '!M282</f>
        <v>0</v>
      </c>
      <c r="N135" s="44">
        <f>'Приложение 1 (ОТЧЕТНЫЙ ПЕРИОД) '!N282</f>
        <v>3.0164724700000001</v>
      </c>
      <c r="O135" s="324"/>
      <c r="P135" s="197"/>
      <c r="Q135" s="325"/>
      <c r="R135" s="603"/>
      <c r="S135" s="525"/>
      <c r="T135" s="225"/>
      <c r="U135" s="225"/>
      <c r="V135" s="225"/>
      <c r="W135" s="226"/>
      <c r="X135" s="227"/>
      <c r="Y135" s="325"/>
      <c r="Z135" s="325"/>
      <c r="AH135" s="325"/>
      <c r="AI135" s="325"/>
      <c r="AJ135" s="325"/>
      <c r="AK135" s="325"/>
      <c r="AL135" s="325"/>
      <c r="AM135" s="325"/>
      <c r="AN135" s="325"/>
      <c r="AO135" s="325"/>
      <c r="AP135" s="325"/>
      <c r="AQ135" s="325"/>
      <c r="AR135" s="324"/>
      <c r="AS135" s="324"/>
      <c r="AT135" s="324"/>
      <c r="AU135" s="324"/>
      <c r="AV135" s="324"/>
      <c r="AW135" s="324"/>
      <c r="AX135" s="324"/>
      <c r="AY135" s="324"/>
      <c r="AZ135" s="324"/>
    </row>
    <row r="136" spans="1:52" s="151" customFormat="1" ht="22.5" customHeight="1" x14ac:dyDescent="0.3">
      <c r="A136" s="523"/>
      <c r="B136" s="524"/>
      <c r="C136" s="525"/>
      <c r="D136" s="40" t="s">
        <v>19</v>
      </c>
      <c r="E136" s="43">
        <f>'Приложение 1 (ОТЧЕТНЫЙ ПЕРИОД) '!E283</f>
        <v>248.74675000000002</v>
      </c>
      <c r="F136" s="43">
        <f>'Приложение 1 (ОТЧЕТНЫЙ ПЕРИОД) '!F283</f>
        <v>211.99809866200002</v>
      </c>
      <c r="G136" s="43">
        <f>'Приложение 1 (ОТЧЕТНЫЙ ПЕРИОД) '!G283</f>
        <v>0</v>
      </c>
      <c r="H136" s="43">
        <f>'Приложение 1 (ОТЧЕТНЫЙ ПЕРИОД) '!H283</f>
        <v>19.86871193</v>
      </c>
      <c r="I136" s="43">
        <f>'Приложение 1 (ОТЧЕТНЫЙ ПЕРИОД) '!I283</f>
        <v>19.86871193</v>
      </c>
      <c r="J136" s="526"/>
      <c r="K136" s="311">
        <f>'Приложение 1 (ОТЧЕТНЫЙ ПЕРИОД) '!K283</f>
        <v>69.400000000000006</v>
      </c>
      <c r="L136" s="43">
        <f>'Приложение 1 (ОТЧЕТНЫЙ ПЕРИОД) '!L283</f>
        <v>253.70557016999999</v>
      </c>
      <c r="M136" s="43">
        <f>'Приложение 1 (ОТЧЕТНЫЙ ПЕРИОД) '!M283</f>
        <v>76.900000000000006</v>
      </c>
      <c r="N136" s="44">
        <f>'Приложение 1 (ОТЧЕТНЫЙ ПЕРИОД) '!N283</f>
        <v>489.54311103000003</v>
      </c>
      <c r="O136" s="324"/>
      <c r="P136" s="197"/>
      <c r="Q136" s="325"/>
      <c r="R136" s="603"/>
      <c r="S136" s="525"/>
      <c r="T136" s="225"/>
      <c r="U136" s="225"/>
      <c r="V136" s="225"/>
      <c r="W136" s="226"/>
      <c r="X136" s="227"/>
      <c r="Y136" s="325"/>
      <c r="Z136" s="325"/>
      <c r="AH136" s="325"/>
      <c r="AI136" s="325"/>
      <c r="AJ136" s="325"/>
      <c r="AK136" s="325"/>
      <c r="AL136" s="325"/>
      <c r="AM136" s="325"/>
      <c r="AN136" s="325"/>
      <c r="AO136" s="325"/>
      <c r="AP136" s="325"/>
      <c r="AQ136" s="325"/>
      <c r="AR136" s="324"/>
      <c r="AS136" s="324"/>
      <c r="AT136" s="324"/>
      <c r="AU136" s="324"/>
      <c r="AV136" s="324"/>
      <c r="AW136" s="324"/>
      <c r="AX136" s="324"/>
      <c r="AY136" s="324"/>
      <c r="AZ136" s="324"/>
    </row>
    <row r="137" spans="1:52" s="151" customFormat="1" ht="22.5" customHeight="1" x14ac:dyDescent="0.3">
      <c r="A137" s="523"/>
      <c r="B137" s="524"/>
      <c r="C137" s="525"/>
      <c r="D137" s="45" t="s">
        <v>20</v>
      </c>
      <c r="E137" s="41">
        <f>'Приложение 1 (ОТЧЕТНЫЙ ПЕРИОД) '!E284</f>
        <v>7.2525118600000003</v>
      </c>
      <c r="F137" s="41">
        <f>'Приложение 1 (ОТЧЕТНЫЙ ПЕРИОД) '!F284</f>
        <v>6.2084102679999997</v>
      </c>
      <c r="G137" s="41">
        <f>'Приложение 1 (ОТЧЕТНЫЙ ПЕРИОД) '!G284</f>
        <v>0</v>
      </c>
      <c r="H137" s="41">
        <f>'Приложение 1 (ОТЧЕТНЫЙ ПЕРИОД) '!H284</f>
        <v>7.7449757799999999</v>
      </c>
      <c r="I137" s="41">
        <f>'Приложение 1 (ОТЧЕТНЫЙ ПЕРИОД) '!I284</f>
        <v>6.5849149999999996</v>
      </c>
      <c r="J137" s="526"/>
      <c r="K137" s="314">
        <f>'Приложение 1 (ОТЧЕТНЫЙ ПЕРИОД) '!K284</f>
        <v>4.7278350499999995</v>
      </c>
      <c r="L137" s="41">
        <f>'Приложение 1 (ОТЧЕТНЫЙ ПЕРИОД) '!L284</f>
        <v>7.4524660799999998</v>
      </c>
      <c r="M137" s="41">
        <f>'Приложение 1 (ОТЧЕТНЫЙ ПЕРИОД) '!M284</f>
        <v>2.8863917499999996</v>
      </c>
      <c r="N137" s="46">
        <f>'Приложение 1 (ОТЧЕТНЫЙ ПЕРИОД) '!N284</f>
        <v>31.247309070000004</v>
      </c>
      <c r="O137" s="324"/>
      <c r="P137" s="197"/>
      <c r="Q137" s="325"/>
      <c r="R137" s="603"/>
      <c r="S137" s="525"/>
      <c r="T137" s="230"/>
      <c r="U137" s="230"/>
      <c r="V137" s="230"/>
      <c r="W137" s="231"/>
      <c r="X137" s="232"/>
      <c r="Y137" s="325"/>
      <c r="Z137" s="325"/>
      <c r="AH137" s="325"/>
      <c r="AI137" s="325"/>
      <c r="AJ137" s="325"/>
      <c r="AK137" s="325"/>
      <c r="AL137" s="325"/>
      <c r="AM137" s="325"/>
      <c r="AN137" s="325"/>
      <c r="AO137" s="325"/>
      <c r="AP137" s="325"/>
      <c r="AQ137" s="325"/>
      <c r="AR137" s="324"/>
      <c r="AS137" s="324"/>
      <c r="AT137" s="324"/>
      <c r="AU137" s="324"/>
      <c r="AV137" s="324"/>
      <c r="AW137" s="324"/>
      <c r="AX137" s="324"/>
      <c r="AY137" s="324"/>
      <c r="AZ137" s="324"/>
    </row>
    <row r="138" spans="1:52" ht="23.25" x14ac:dyDescent="0.35">
      <c r="C138" s="316"/>
      <c r="D138" s="317" t="s">
        <v>154</v>
      </c>
      <c r="E138" s="318">
        <f>E135+E136+E137</f>
        <v>255.99926186000002</v>
      </c>
      <c r="F138" s="318">
        <f>F135+F136+F137</f>
        <v>218.20650893000001</v>
      </c>
      <c r="G138" s="318">
        <f>G135+G136+G137</f>
        <v>0</v>
      </c>
      <c r="H138" s="318">
        <f>H135+H136+H137</f>
        <v>27.613687710000001</v>
      </c>
      <c r="I138" s="318">
        <f>I135+I136+I137</f>
        <v>26.453626929999999</v>
      </c>
      <c r="J138" s="318"/>
      <c r="K138" s="319">
        <f>K135+K136+K137</f>
        <v>74.127835050000002</v>
      </c>
      <c r="L138" s="318">
        <f>L135+L136+L137</f>
        <v>264.17450872000001</v>
      </c>
      <c r="M138" s="318">
        <f>M135+M136+M137</f>
        <v>79.786391750000007</v>
      </c>
      <c r="N138" s="318">
        <f>N135+N136+N137</f>
        <v>523.80689257000006</v>
      </c>
      <c r="O138" s="270"/>
      <c r="P138" s="271">
        <f>SUM(E138:O138)</f>
        <v>1470.1687135200002</v>
      </c>
    </row>
    <row r="139" spans="1:52" ht="23.25" x14ac:dyDescent="0.35">
      <c r="D139" s="320" t="s">
        <v>154</v>
      </c>
      <c r="E139" s="321">
        <f>E138-E134</f>
        <v>0</v>
      </c>
      <c r="F139" s="321">
        <f>F138-F134</f>
        <v>0</v>
      </c>
      <c r="G139" s="321">
        <f>G138-G134</f>
        <v>0</v>
      </c>
      <c r="H139" s="321">
        <f>H138-H134</f>
        <v>0</v>
      </c>
      <c r="I139" s="321">
        <f>I138-I134</f>
        <v>0</v>
      </c>
      <c r="J139" s="321"/>
      <c r="K139" s="322">
        <f>K138-K134</f>
        <v>0</v>
      </c>
      <c r="L139" s="321">
        <f>L138-L134</f>
        <v>0</v>
      </c>
      <c r="M139" s="321">
        <f>M138-M134</f>
        <v>0</v>
      </c>
      <c r="N139" s="321">
        <f>N138-N134</f>
        <v>0</v>
      </c>
      <c r="P139" s="249">
        <f>SUM(E139:O139)</f>
        <v>0</v>
      </c>
    </row>
    <row r="140" spans="1:52" x14ac:dyDescent="0.3">
      <c r="R140" s="328"/>
      <c r="S140" s="329"/>
      <c r="T140" s="329"/>
      <c r="U140" s="329"/>
      <c r="V140" s="329"/>
      <c r="W140" s="328"/>
      <c r="X140" s="328"/>
    </row>
    <row r="141" spans="1:52" ht="30.75" x14ac:dyDescent="0.3">
      <c r="R141" s="330" t="s">
        <v>162</v>
      </c>
      <c r="S141" s="329"/>
      <c r="T141" s="329"/>
      <c r="U141" s="329"/>
      <c r="V141" s="329"/>
      <c r="W141" s="328"/>
      <c r="X141" s="328"/>
    </row>
    <row r="143" spans="1:52" ht="30" x14ac:dyDescent="0.3">
      <c r="Y143" s="200" t="s">
        <v>151</v>
      </c>
    </row>
    <row r="144" spans="1:52" ht="57" customHeight="1" x14ac:dyDescent="0.3">
      <c r="R144" s="203" t="str">
        <f>R3</f>
        <v>Текущее исполнение показателей, %, 2021 год</v>
      </c>
      <c r="W144" s="204"/>
      <c r="X144" s="204"/>
      <c r="Y144" s="331" t="s">
        <v>159</v>
      </c>
    </row>
    <row r="145" spans="18:27" ht="219" customHeight="1" x14ac:dyDescent="0.3">
      <c r="R145" s="211" t="str">
        <f>R4</f>
        <v>Арсеньевский городской округ</v>
      </c>
      <c r="S145" s="212" t="str">
        <f t="shared" ref="S145:Y146" si="8">S4</f>
        <v>Вид бюджета</v>
      </c>
      <c r="T145" s="212" t="str">
        <f t="shared" si="8"/>
        <v>2022 г. 
(план в соответствии с бюджетом)</v>
      </c>
      <c r="U145" s="212" t="str">
        <f t="shared" si="8"/>
        <v>сумма подписанного контракта по мероприятию</v>
      </c>
      <c r="V145" s="332" t="str">
        <f t="shared" si="8"/>
        <v>профинанси-ровано (кассовый расход) /исполнение 
28.03. 2022</v>
      </c>
      <c r="W145" s="212" t="str">
        <f t="shared" si="8"/>
        <v>%,  подписанного контракта по мероприятию от запланированного, (законтрактовано)</v>
      </c>
      <c r="X145" s="212" t="str">
        <f t="shared" si="8"/>
        <v xml:space="preserve">%, профинансировано (кассовый расход) /исполнение (от закантрактованного) 
</v>
      </c>
      <c r="Y145" s="333" t="str">
        <f t="shared" si="8"/>
        <v>%,  профинансировано (кассовый расход)/исполнение от ПЛАНА</v>
      </c>
    </row>
    <row r="146" spans="18:27" ht="33" x14ac:dyDescent="0.3">
      <c r="R146" s="604" t="str">
        <f>R5</f>
        <v xml:space="preserve">ВСЕГО </v>
      </c>
      <c r="S146" s="334" t="str">
        <f t="shared" si="8"/>
        <v>Всего</v>
      </c>
      <c r="T146" s="335">
        <f t="shared" si="8"/>
        <v>312.47641015000005</v>
      </c>
      <c r="U146" s="335">
        <f t="shared" si="8"/>
        <v>259.09341382999997</v>
      </c>
      <c r="V146" s="335">
        <f t="shared" si="8"/>
        <v>3.4221684199999998</v>
      </c>
      <c r="W146" s="335">
        <f t="shared" si="8"/>
        <v>82.916151560249219</v>
      </c>
      <c r="X146" s="335">
        <f t="shared" si="8"/>
        <v>1.3208241650810164</v>
      </c>
      <c r="Y146" s="336">
        <f t="shared" si="8"/>
        <v>1.0951765665629718</v>
      </c>
      <c r="Z146" s="337" t="s">
        <v>163</v>
      </c>
    </row>
    <row r="147" spans="18:27" ht="30.75" x14ac:dyDescent="0.3">
      <c r="R147" s="604"/>
      <c r="S147" s="338"/>
      <c r="T147" s="339"/>
      <c r="U147" s="339"/>
      <c r="V147" s="339"/>
      <c r="W147" s="340"/>
      <c r="X147" s="341"/>
      <c r="Y147" s="342"/>
    </row>
    <row r="148" spans="18:27" ht="30.75" x14ac:dyDescent="0.3">
      <c r="R148" s="604"/>
      <c r="S148" s="338"/>
      <c r="T148" s="339"/>
      <c r="U148" s="339"/>
      <c r="V148" s="339"/>
      <c r="W148" s="340"/>
      <c r="X148" s="341"/>
      <c r="Y148" s="342"/>
    </row>
    <row r="149" spans="18:27" ht="30.75" x14ac:dyDescent="0.3">
      <c r="R149" s="604"/>
      <c r="S149" s="343"/>
      <c r="T149" s="344"/>
      <c r="U149" s="344"/>
      <c r="V149" s="344"/>
      <c r="W149" s="345"/>
      <c r="X149" s="346"/>
      <c r="Y149" s="342"/>
    </row>
    <row r="150" spans="18:27" ht="65.25" customHeight="1" x14ac:dyDescent="0.3">
      <c r="R150" s="605" t="str">
        <f t="shared" ref="R150:Y150" si="9">R18</f>
        <v xml:space="preserve">Всего по мероприятиям 
национальных проектов  </v>
      </c>
      <c r="S150" s="261" t="str">
        <f t="shared" si="9"/>
        <v>Всего</v>
      </c>
      <c r="T150" s="347">
        <f t="shared" si="9"/>
        <v>56.477148290000002</v>
      </c>
      <c r="U150" s="347">
        <f t="shared" si="9"/>
        <v>40.886904899999998</v>
      </c>
      <c r="V150" s="347">
        <f t="shared" si="9"/>
        <v>3.4221684199999998</v>
      </c>
      <c r="W150" s="347">
        <f t="shared" si="9"/>
        <v>72.395484081549398</v>
      </c>
      <c r="X150" s="347">
        <f t="shared" si="9"/>
        <v>8.3698397527761994</v>
      </c>
      <c r="Y150" s="348">
        <f t="shared" si="9"/>
        <v>6.0593860058722875</v>
      </c>
      <c r="Z150" s="349" t="s">
        <v>164</v>
      </c>
      <c r="AA150" s="350"/>
    </row>
    <row r="151" spans="18:27" ht="30" x14ac:dyDescent="0.3">
      <c r="R151" s="605"/>
      <c r="S151" s="225"/>
      <c r="T151" s="351"/>
      <c r="U151" s="352"/>
      <c r="V151" s="352"/>
      <c r="W151" s="353"/>
      <c r="X151" s="354"/>
      <c r="Y151" s="355" t="s">
        <v>159</v>
      </c>
    </row>
    <row r="152" spans="18:27" ht="30.75" x14ac:dyDescent="0.3">
      <c r="R152" s="605"/>
      <c r="S152" s="225"/>
      <c r="T152" s="351"/>
      <c r="U152" s="351"/>
      <c r="V152" s="351"/>
      <c r="W152" s="356"/>
      <c r="X152" s="357"/>
      <c r="Y152" s="358"/>
    </row>
    <row r="153" spans="18:27" ht="30.75" x14ac:dyDescent="0.3">
      <c r="R153" s="605"/>
      <c r="S153" s="230"/>
      <c r="T153" s="359"/>
      <c r="U153" s="359"/>
      <c r="V153" s="359"/>
      <c r="W153" s="360"/>
      <c r="X153" s="361"/>
      <c r="Y153" s="358"/>
    </row>
    <row r="154" spans="18:27" ht="30" x14ac:dyDescent="0.3">
      <c r="R154" s="600" t="str">
        <f t="shared" ref="R154:Y154" si="10">R36</f>
        <v>ДЕМОГРАФИЯ</v>
      </c>
      <c r="S154" s="308" t="str">
        <f t="shared" si="10"/>
        <v>Всего</v>
      </c>
      <c r="T154" s="362">
        <f t="shared" si="10"/>
        <v>15.315223890000002</v>
      </c>
      <c r="U154" s="362">
        <f t="shared" si="10"/>
        <v>5.9178685499999997</v>
      </c>
      <c r="V154" s="362">
        <f t="shared" si="10"/>
        <v>2.3521826299999997</v>
      </c>
      <c r="W154" s="362">
        <f t="shared" si="10"/>
        <v>38.640431197770752</v>
      </c>
      <c r="X154" s="362">
        <f t="shared" si="10"/>
        <v>39.747125339578552</v>
      </c>
      <c r="Y154" s="363">
        <f t="shared" si="10"/>
        <v>15.358460619931554</v>
      </c>
    </row>
    <row r="155" spans="18:27" ht="30" x14ac:dyDescent="0.3">
      <c r="R155" s="600"/>
      <c r="S155" s="225"/>
      <c r="T155" s="351"/>
      <c r="U155" s="351"/>
      <c r="V155" s="351"/>
      <c r="W155" s="356"/>
      <c r="X155" s="357"/>
      <c r="Y155" s="364"/>
    </row>
    <row r="156" spans="18:27" ht="30" x14ac:dyDescent="0.3">
      <c r="R156" s="600"/>
      <c r="S156" s="225"/>
      <c r="T156" s="351"/>
      <c r="U156" s="351"/>
      <c r="V156" s="351"/>
      <c r="W156" s="356"/>
      <c r="X156" s="357"/>
      <c r="Y156" s="364"/>
    </row>
    <row r="157" spans="18:27" ht="30" x14ac:dyDescent="0.3">
      <c r="R157" s="600"/>
      <c r="S157" s="230"/>
      <c r="T157" s="359"/>
      <c r="U157" s="359"/>
      <c r="V157" s="359"/>
      <c r="W157" s="360"/>
      <c r="X157" s="361"/>
      <c r="Y157" s="365"/>
    </row>
    <row r="158" spans="18:27" ht="30" x14ac:dyDescent="0.3">
      <c r="R158" s="600" t="str">
        <f t="shared" ref="R158:Y158" si="11">R43</f>
        <v>ЗДРАВООХРАНЕНИЕ</v>
      </c>
      <c r="S158" s="308" t="str">
        <f t="shared" si="11"/>
        <v>Всего</v>
      </c>
      <c r="T158" s="362">
        <f t="shared" si="11"/>
        <v>0</v>
      </c>
      <c r="U158" s="362">
        <f t="shared" si="11"/>
        <v>0</v>
      </c>
      <c r="V158" s="362">
        <f t="shared" si="11"/>
        <v>0</v>
      </c>
      <c r="W158" s="362" t="e">
        <f t="shared" si="11"/>
        <v>#DIV/0!</v>
      </c>
      <c r="X158" s="362" t="e">
        <f t="shared" si="11"/>
        <v>#DIV/0!</v>
      </c>
      <c r="Y158" s="363" t="e">
        <f t="shared" si="11"/>
        <v>#DIV/0!</v>
      </c>
    </row>
    <row r="159" spans="18:27" ht="30" x14ac:dyDescent="0.3">
      <c r="R159" s="600"/>
      <c r="S159" s="225"/>
      <c r="T159" s="351"/>
      <c r="U159" s="351"/>
      <c r="V159" s="351"/>
      <c r="W159" s="356"/>
      <c r="X159" s="357"/>
      <c r="Y159" s="364"/>
    </row>
    <row r="160" spans="18:27" ht="30" x14ac:dyDescent="0.3">
      <c r="R160" s="600"/>
      <c r="S160" s="225"/>
      <c r="T160" s="351"/>
      <c r="U160" s="351"/>
      <c r="V160" s="351"/>
      <c r="W160" s="356"/>
      <c r="X160" s="357"/>
      <c r="Y160" s="364"/>
    </row>
    <row r="161" spans="18:25" ht="30" x14ac:dyDescent="0.3">
      <c r="R161" s="600"/>
      <c r="S161" s="230"/>
      <c r="T161" s="359"/>
      <c r="U161" s="359"/>
      <c r="V161" s="359"/>
      <c r="W161" s="360"/>
      <c r="X161" s="361"/>
      <c r="Y161" s="365"/>
    </row>
    <row r="162" spans="18:25" ht="30" x14ac:dyDescent="0.3">
      <c r="R162" s="600" t="str">
        <f t="shared" ref="R162:Y162" si="12">R61</f>
        <v>ОБРАЗОВАНИЕ</v>
      </c>
      <c r="S162" s="308" t="str">
        <f t="shared" si="12"/>
        <v>Всего</v>
      </c>
      <c r="T162" s="362">
        <f t="shared" si="12"/>
        <v>4.1349999999999998</v>
      </c>
      <c r="U162" s="362">
        <f t="shared" si="12"/>
        <v>1.06475879</v>
      </c>
      <c r="V162" s="362">
        <f t="shared" si="12"/>
        <v>1.06475879</v>
      </c>
      <c r="W162" s="362">
        <f t="shared" si="12"/>
        <v>25.749910278113664</v>
      </c>
      <c r="X162" s="362">
        <f t="shared" si="12"/>
        <v>100</v>
      </c>
      <c r="Y162" s="363">
        <f t="shared" si="12"/>
        <v>25.749910278113664</v>
      </c>
    </row>
    <row r="163" spans="18:25" ht="30" x14ac:dyDescent="0.3">
      <c r="R163" s="600"/>
      <c r="S163" s="225"/>
      <c r="T163" s="351"/>
      <c r="U163" s="351"/>
      <c r="V163" s="351"/>
      <c r="W163" s="356"/>
      <c r="X163" s="357"/>
      <c r="Y163" s="364"/>
    </row>
    <row r="164" spans="18:25" ht="30" x14ac:dyDescent="0.3">
      <c r="R164" s="600"/>
      <c r="S164" s="225"/>
      <c r="T164" s="351"/>
      <c r="U164" s="351"/>
      <c r="V164" s="351"/>
      <c r="W164" s="356"/>
      <c r="X164" s="357"/>
      <c r="Y164" s="364"/>
    </row>
    <row r="165" spans="18:25" ht="30" x14ac:dyDescent="0.3">
      <c r="R165" s="600"/>
      <c r="S165" s="230"/>
      <c r="T165" s="359"/>
      <c r="U165" s="359"/>
      <c r="V165" s="359"/>
      <c r="W165" s="360"/>
      <c r="X165" s="361"/>
      <c r="Y165" s="365"/>
    </row>
    <row r="166" spans="18:25" ht="30" x14ac:dyDescent="0.3">
      <c r="R166" s="600" t="str">
        <f t="shared" ref="R166:Y166" si="13">R68</f>
        <v>ЖИЛЬЕ И ГОРОДСКАЯ СРЕДА</v>
      </c>
      <c r="S166" s="308" t="str">
        <f t="shared" si="13"/>
        <v>Всего</v>
      </c>
      <c r="T166" s="362">
        <f t="shared" si="13"/>
        <v>37.013924400000001</v>
      </c>
      <c r="U166" s="362">
        <f t="shared" si="13"/>
        <v>33.891277559999999</v>
      </c>
      <c r="V166" s="362">
        <f t="shared" si="13"/>
        <v>0</v>
      </c>
      <c r="W166" s="362">
        <f t="shared" si="13"/>
        <v>91.563588863870919</v>
      </c>
      <c r="X166" s="362">
        <f t="shared" si="13"/>
        <v>0</v>
      </c>
      <c r="Y166" s="363">
        <f t="shared" si="13"/>
        <v>0</v>
      </c>
    </row>
    <row r="167" spans="18:25" ht="30" x14ac:dyDescent="0.3">
      <c r="R167" s="600"/>
      <c r="S167" s="225"/>
      <c r="T167" s="351"/>
      <c r="U167" s="351"/>
      <c r="V167" s="351"/>
      <c r="W167" s="356"/>
      <c r="X167" s="357"/>
      <c r="Y167" s="364"/>
    </row>
    <row r="168" spans="18:25" ht="30" x14ac:dyDescent="0.3">
      <c r="R168" s="600"/>
      <c r="S168" s="225"/>
      <c r="T168" s="351"/>
      <c r="U168" s="351"/>
      <c r="V168" s="351"/>
      <c r="W168" s="356"/>
      <c r="X168" s="357"/>
      <c r="Y168" s="364"/>
    </row>
    <row r="169" spans="18:25" ht="30" x14ac:dyDescent="0.3">
      <c r="R169" s="600"/>
      <c r="S169" s="230"/>
      <c r="T169" s="359"/>
      <c r="U169" s="359"/>
      <c r="V169" s="359"/>
      <c r="W169" s="360"/>
      <c r="X169" s="361"/>
      <c r="Y169" s="365"/>
    </row>
    <row r="170" spans="18:25" ht="30" x14ac:dyDescent="0.3">
      <c r="R170" s="600" t="str">
        <f t="shared" ref="R170:Y170" si="14">R75</f>
        <v>ЭКОЛОГИЯ</v>
      </c>
      <c r="S170" s="308" t="str">
        <f t="shared" si="14"/>
        <v>Всего</v>
      </c>
      <c r="T170" s="362">
        <f t="shared" si="14"/>
        <v>0</v>
      </c>
      <c r="U170" s="362">
        <f t="shared" si="14"/>
        <v>0</v>
      </c>
      <c r="V170" s="362">
        <f t="shared" si="14"/>
        <v>0</v>
      </c>
      <c r="W170" s="362" t="e">
        <f t="shared" si="14"/>
        <v>#DIV/0!</v>
      </c>
      <c r="X170" s="362" t="e">
        <f t="shared" si="14"/>
        <v>#DIV/0!</v>
      </c>
      <c r="Y170" s="363" t="e">
        <f t="shared" si="14"/>
        <v>#DIV/0!</v>
      </c>
    </row>
    <row r="171" spans="18:25" ht="30" x14ac:dyDescent="0.3">
      <c r="R171" s="600"/>
      <c r="S171" s="225"/>
      <c r="T171" s="351"/>
      <c r="U171" s="351"/>
      <c r="V171" s="351"/>
      <c r="W171" s="356"/>
      <c r="X171" s="357"/>
      <c r="Y171" s="364"/>
    </row>
    <row r="172" spans="18:25" ht="30" x14ac:dyDescent="0.3">
      <c r="R172" s="600"/>
      <c r="S172" s="225"/>
      <c r="T172" s="351"/>
      <c r="U172" s="351"/>
      <c r="V172" s="351"/>
      <c r="W172" s="356"/>
      <c r="X172" s="357"/>
      <c r="Y172" s="364"/>
    </row>
    <row r="173" spans="18:25" ht="30" x14ac:dyDescent="0.3">
      <c r="R173" s="600"/>
      <c r="S173" s="230"/>
      <c r="T173" s="359"/>
      <c r="U173" s="359"/>
      <c r="V173" s="359"/>
      <c r="W173" s="360"/>
      <c r="X173" s="361"/>
      <c r="Y173" s="365"/>
    </row>
    <row r="174" spans="18:25" ht="30" x14ac:dyDescent="0.3">
      <c r="R174" s="600" t="str">
        <f t="shared" ref="R174:Y174" si="15">R82</f>
        <v>БЕЗОПАСНЫЕ И КАЧЕСТВЕННЫЕ АВТОМОБИЛЬНЫЕ ДОРОГИ</v>
      </c>
      <c r="S174" s="308" t="str">
        <f t="shared" si="15"/>
        <v>Всего</v>
      </c>
      <c r="T174" s="362">
        <f t="shared" si="15"/>
        <v>0</v>
      </c>
      <c r="U174" s="362">
        <f t="shared" si="15"/>
        <v>0</v>
      </c>
      <c r="V174" s="362">
        <f t="shared" si="15"/>
        <v>0</v>
      </c>
      <c r="W174" s="362" t="e">
        <f t="shared" si="15"/>
        <v>#DIV/0!</v>
      </c>
      <c r="X174" s="362" t="e">
        <f t="shared" si="15"/>
        <v>#DIV/0!</v>
      </c>
      <c r="Y174" s="363" t="e">
        <f t="shared" si="15"/>
        <v>#DIV/0!</v>
      </c>
    </row>
    <row r="175" spans="18:25" ht="30" x14ac:dyDescent="0.3">
      <c r="R175" s="600"/>
      <c r="S175" s="225"/>
      <c r="T175" s="351"/>
      <c r="U175" s="351"/>
      <c r="V175" s="351"/>
      <c r="W175" s="356"/>
      <c r="X175" s="357"/>
      <c r="Y175" s="364"/>
    </row>
    <row r="176" spans="18:25" ht="42.75" customHeight="1" x14ac:dyDescent="0.3">
      <c r="R176" s="600"/>
      <c r="S176" s="225"/>
      <c r="T176" s="351"/>
      <c r="U176" s="351"/>
      <c r="V176" s="351"/>
      <c r="W176" s="356"/>
      <c r="X176" s="357"/>
      <c r="Y176" s="364"/>
    </row>
    <row r="177" spans="18:25" ht="30" x14ac:dyDescent="0.3">
      <c r="R177" s="600"/>
      <c r="S177" s="230"/>
      <c r="T177" s="359"/>
      <c r="U177" s="359"/>
      <c r="V177" s="359"/>
      <c r="W177" s="360"/>
      <c r="X177" s="361"/>
      <c r="Y177" s="365"/>
    </row>
    <row r="178" spans="18:25" ht="30" x14ac:dyDescent="0.3">
      <c r="R178" s="600" t="str">
        <f t="shared" ref="R178:Y178" si="16">R89</f>
        <v>ПРОИЗВОДИТЕЛЬНОСТЬ ТРУДА</v>
      </c>
      <c r="S178" s="308" t="str">
        <f t="shared" si="16"/>
        <v>Всего</v>
      </c>
      <c r="T178" s="362">
        <f t="shared" si="16"/>
        <v>0</v>
      </c>
      <c r="U178" s="362">
        <f t="shared" si="16"/>
        <v>0</v>
      </c>
      <c r="V178" s="362">
        <f t="shared" si="16"/>
        <v>0</v>
      </c>
      <c r="W178" s="362" t="e">
        <f t="shared" si="16"/>
        <v>#DIV/0!</v>
      </c>
      <c r="X178" s="362" t="e">
        <f t="shared" si="16"/>
        <v>#DIV/0!</v>
      </c>
      <c r="Y178" s="363" t="e">
        <f t="shared" si="16"/>
        <v>#DIV/0!</v>
      </c>
    </row>
    <row r="179" spans="18:25" ht="30" x14ac:dyDescent="0.3">
      <c r="R179" s="600"/>
      <c r="S179" s="225"/>
      <c r="T179" s="351"/>
      <c r="U179" s="351"/>
      <c r="V179" s="351"/>
      <c r="W179" s="356"/>
      <c r="X179" s="357"/>
      <c r="Y179" s="364"/>
    </row>
    <row r="180" spans="18:25" ht="30" x14ac:dyDescent="0.3">
      <c r="R180" s="600"/>
      <c r="S180" s="225"/>
      <c r="T180" s="351"/>
      <c r="U180" s="351"/>
      <c r="V180" s="351"/>
      <c r="W180" s="356"/>
      <c r="X180" s="357"/>
      <c r="Y180" s="364"/>
    </row>
    <row r="181" spans="18:25" ht="30" x14ac:dyDescent="0.3">
      <c r="R181" s="600"/>
      <c r="S181" s="230"/>
      <c r="T181" s="359"/>
      <c r="U181" s="359"/>
      <c r="V181" s="359"/>
      <c r="W181" s="360"/>
      <c r="X181" s="361"/>
      <c r="Y181" s="365"/>
    </row>
    <row r="182" spans="18:25" ht="30" x14ac:dyDescent="0.3">
      <c r="R182" s="600" t="str">
        <f t="shared" ref="R182:Y182" si="17">R96</f>
        <v>НАУКА</v>
      </c>
      <c r="S182" s="308" t="str">
        <f t="shared" si="17"/>
        <v>Всего</v>
      </c>
      <c r="T182" s="362">
        <f t="shared" si="17"/>
        <v>0</v>
      </c>
      <c r="U182" s="362">
        <f t="shared" si="17"/>
        <v>0</v>
      </c>
      <c r="V182" s="362">
        <f t="shared" si="17"/>
        <v>0</v>
      </c>
      <c r="W182" s="362" t="e">
        <f t="shared" si="17"/>
        <v>#DIV/0!</v>
      </c>
      <c r="X182" s="362" t="e">
        <f t="shared" si="17"/>
        <v>#DIV/0!</v>
      </c>
      <c r="Y182" s="363" t="e">
        <f t="shared" si="17"/>
        <v>#DIV/0!</v>
      </c>
    </row>
    <row r="183" spans="18:25" ht="30" x14ac:dyDescent="0.3">
      <c r="R183" s="600"/>
      <c r="S183" s="225"/>
      <c r="T183" s="351"/>
      <c r="U183" s="351"/>
      <c r="V183" s="351"/>
      <c r="W183" s="356"/>
      <c r="X183" s="357"/>
      <c r="Y183" s="364"/>
    </row>
    <row r="184" spans="18:25" ht="30" x14ac:dyDescent="0.3">
      <c r="R184" s="600"/>
      <c r="S184" s="225"/>
      <c r="T184" s="351"/>
      <c r="U184" s="351"/>
      <c r="V184" s="351"/>
      <c r="W184" s="356"/>
      <c r="X184" s="357"/>
      <c r="Y184" s="364"/>
    </row>
    <row r="185" spans="18:25" ht="30" x14ac:dyDescent="0.3">
      <c r="R185" s="600"/>
      <c r="S185" s="230"/>
      <c r="T185" s="359"/>
      <c r="U185" s="359"/>
      <c r="V185" s="359"/>
      <c r="W185" s="360"/>
      <c r="X185" s="361"/>
      <c r="Y185" s="365"/>
    </row>
    <row r="186" spans="18:25" ht="30" x14ac:dyDescent="0.3">
      <c r="R186" s="600" t="str">
        <f t="shared" ref="R186:Y186" si="18">R103</f>
        <v>ЦИФРОВАЯ ЭКОНОМИКА</v>
      </c>
      <c r="S186" s="308" t="str">
        <f t="shared" si="18"/>
        <v>Всего</v>
      </c>
      <c r="T186" s="362">
        <f t="shared" si="18"/>
        <v>0</v>
      </c>
      <c r="U186" s="362">
        <f t="shared" si="18"/>
        <v>0</v>
      </c>
      <c r="V186" s="362">
        <f t="shared" si="18"/>
        <v>0</v>
      </c>
      <c r="W186" s="362" t="e">
        <f t="shared" si="18"/>
        <v>#DIV/0!</v>
      </c>
      <c r="X186" s="362" t="e">
        <f t="shared" si="18"/>
        <v>#DIV/0!</v>
      </c>
      <c r="Y186" s="363" t="e">
        <f t="shared" si="18"/>
        <v>#DIV/0!</v>
      </c>
    </row>
    <row r="187" spans="18:25" ht="30" x14ac:dyDescent="0.3">
      <c r="R187" s="600"/>
      <c r="S187" s="225"/>
      <c r="T187" s="351"/>
      <c r="U187" s="351"/>
      <c r="V187" s="351"/>
      <c r="W187" s="356"/>
      <c r="X187" s="357"/>
      <c r="Y187" s="364"/>
    </row>
    <row r="188" spans="18:25" ht="30" x14ac:dyDescent="0.3">
      <c r="R188" s="600"/>
      <c r="S188" s="225"/>
      <c r="T188" s="351"/>
      <c r="U188" s="351"/>
      <c r="V188" s="351"/>
      <c r="W188" s="356"/>
      <c r="X188" s="357"/>
      <c r="Y188" s="364"/>
    </row>
    <row r="189" spans="18:25" ht="30" x14ac:dyDescent="0.3">
      <c r="R189" s="600"/>
      <c r="S189" s="230"/>
      <c r="T189" s="359"/>
      <c r="U189" s="359"/>
      <c r="V189" s="359"/>
      <c r="W189" s="360"/>
      <c r="X189" s="361"/>
      <c r="Y189" s="365"/>
    </row>
    <row r="190" spans="18:25" ht="30" x14ac:dyDescent="0.3">
      <c r="R190" s="600" t="str">
        <f t="shared" ref="R190:Y190" si="19">R110</f>
        <v>КУЛЬТУРА</v>
      </c>
      <c r="S190" s="308" t="str">
        <f t="shared" si="19"/>
        <v>Всего</v>
      </c>
      <c r="T190" s="362">
        <f t="shared" si="19"/>
        <v>3.0000000000000001E-3</v>
      </c>
      <c r="U190" s="362">
        <f t="shared" si="19"/>
        <v>3.0000000000000001E-3</v>
      </c>
      <c r="V190" s="362">
        <f t="shared" si="19"/>
        <v>2.7269999999999998E-3</v>
      </c>
      <c r="W190" s="362">
        <f t="shared" si="19"/>
        <v>100</v>
      </c>
      <c r="X190" s="362">
        <f t="shared" si="19"/>
        <v>90.899999999999991</v>
      </c>
      <c r="Y190" s="363">
        <f t="shared" si="19"/>
        <v>90.899999999999991</v>
      </c>
    </row>
    <row r="191" spans="18:25" ht="30" x14ac:dyDescent="0.3">
      <c r="R191" s="600"/>
      <c r="S191" s="225"/>
      <c r="T191" s="351"/>
      <c r="U191" s="351"/>
      <c r="V191" s="351"/>
      <c r="W191" s="356"/>
      <c r="X191" s="357"/>
      <c r="Y191" s="364"/>
    </row>
    <row r="192" spans="18:25" ht="30" x14ac:dyDescent="0.3">
      <c r="R192" s="600"/>
      <c r="S192" s="225"/>
      <c r="T192" s="351"/>
      <c r="U192" s="351"/>
      <c r="V192" s="351"/>
      <c r="W192" s="356"/>
      <c r="X192" s="357"/>
      <c r="Y192" s="364"/>
    </row>
    <row r="193" spans="18:25" ht="30" x14ac:dyDescent="0.3">
      <c r="R193" s="600"/>
      <c r="S193" s="230"/>
      <c r="T193" s="359"/>
      <c r="U193" s="359"/>
      <c r="V193" s="359"/>
      <c r="W193" s="360"/>
      <c r="X193" s="361"/>
      <c r="Y193" s="365"/>
    </row>
    <row r="194" spans="18:25" ht="30" x14ac:dyDescent="0.3">
      <c r="R194" s="600" t="str">
        <f t="shared" ref="R194:Y194" si="20">R117</f>
        <v>МАЛОЕ И СРЕДНЕЕ ПРЕДПРИНИМАТЕЛЬСТВО</v>
      </c>
      <c r="S194" s="308" t="str">
        <f t="shared" si="20"/>
        <v>Всего</v>
      </c>
      <c r="T194" s="362">
        <f t="shared" si="20"/>
        <v>0.01</v>
      </c>
      <c r="U194" s="362">
        <f t="shared" si="20"/>
        <v>0.01</v>
      </c>
      <c r="V194" s="362">
        <f t="shared" si="20"/>
        <v>2.5000000000000001E-3</v>
      </c>
      <c r="W194" s="362">
        <f t="shared" si="20"/>
        <v>100</v>
      </c>
      <c r="X194" s="362">
        <f t="shared" si="20"/>
        <v>25</v>
      </c>
      <c r="Y194" s="363">
        <f t="shared" si="20"/>
        <v>25</v>
      </c>
    </row>
    <row r="195" spans="18:25" ht="30" x14ac:dyDescent="0.3">
      <c r="R195" s="600"/>
      <c r="S195" s="225"/>
      <c r="T195" s="351"/>
      <c r="U195" s="351"/>
      <c r="V195" s="351"/>
      <c r="W195" s="356"/>
      <c r="X195" s="357"/>
      <c r="Y195" s="364"/>
    </row>
    <row r="196" spans="18:25" ht="30" x14ac:dyDescent="0.3">
      <c r="R196" s="600"/>
      <c r="S196" s="225"/>
      <c r="T196" s="351"/>
      <c r="U196" s="351"/>
      <c r="V196" s="351"/>
      <c r="W196" s="356"/>
      <c r="X196" s="357"/>
      <c r="Y196" s="364"/>
    </row>
    <row r="197" spans="18:25" ht="30" x14ac:dyDescent="0.3">
      <c r="R197" s="600"/>
      <c r="S197" s="230"/>
      <c r="T197" s="359"/>
      <c r="U197" s="359"/>
      <c r="V197" s="359"/>
      <c r="W197" s="360"/>
      <c r="X197" s="361"/>
      <c r="Y197" s="365"/>
    </row>
    <row r="198" spans="18:25" ht="30" x14ac:dyDescent="0.3">
      <c r="R198" s="600" t="str">
        <f t="shared" ref="R198:Y198" si="21">R124</f>
        <v>МЕЖДУНАРОДНАЯ КООПЕРАЦИЯ И ЭКСПОРТ</v>
      </c>
      <c r="S198" s="308" t="str">
        <f t="shared" si="21"/>
        <v>Всего</v>
      </c>
      <c r="T198" s="362">
        <f t="shared" si="21"/>
        <v>0</v>
      </c>
      <c r="U198" s="362">
        <f t="shared" si="21"/>
        <v>0</v>
      </c>
      <c r="V198" s="362">
        <f t="shared" si="21"/>
        <v>0</v>
      </c>
      <c r="W198" s="362" t="e">
        <f t="shared" si="21"/>
        <v>#DIV/0!</v>
      </c>
      <c r="X198" s="362" t="e">
        <f t="shared" si="21"/>
        <v>#DIV/0!</v>
      </c>
      <c r="Y198" s="363" t="e">
        <f t="shared" si="21"/>
        <v>#DIV/0!</v>
      </c>
    </row>
    <row r="199" spans="18:25" ht="30" x14ac:dyDescent="0.3">
      <c r="R199" s="600"/>
      <c r="S199" s="225"/>
      <c r="T199" s="351"/>
      <c r="U199" s="351"/>
      <c r="V199" s="351"/>
      <c r="W199" s="356"/>
      <c r="X199" s="357"/>
      <c r="Y199" s="364"/>
    </row>
    <row r="200" spans="18:25" ht="30" x14ac:dyDescent="0.3">
      <c r="R200" s="600"/>
      <c r="S200" s="225"/>
      <c r="T200" s="351"/>
      <c r="U200" s="351"/>
      <c r="V200" s="351"/>
      <c r="W200" s="356"/>
      <c r="X200" s="357"/>
      <c r="Y200" s="364"/>
    </row>
    <row r="201" spans="18:25" ht="30" x14ac:dyDescent="0.3">
      <c r="R201" s="600"/>
      <c r="S201" s="230"/>
      <c r="T201" s="359"/>
      <c r="U201" s="359"/>
      <c r="V201" s="359"/>
      <c r="W201" s="360"/>
      <c r="X201" s="361"/>
      <c r="Y201" s="365"/>
    </row>
    <row r="202" spans="18:25" ht="30.75" x14ac:dyDescent="0.3">
      <c r="R202" s="601" t="str">
        <f t="shared" ref="R202:Y202" si="22">R134</f>
        <v>Всего субсидий из бюджета на инвестиционные цели вне национальных проектов</v>
      </c>
      <c r="S202" s="525" t="str">
        <f t="shared" si="22"/>
        <v>Всего</v>
      </c>
      <c r="T202" s="366">
        <f t="shared" si="22"/>
        <v>255.99926186000002</v>
      </c>
      <c r="U202" s="366">
        <f t="shared" si="22"/>
        <v>218.20650893000001</v>
      </c>
      <c r="V202" s="366">
        <f t="shared" si="22"/>
        <v>0</v>
      </c>
      <c r="W202" s="366">
        <f t="shared" si="22"/>
        <v>85.237163320155204</v>
      </c>
      <c r="X202" s="366">
        <f t="shared" si="22"/>
        <v>0</v>
      </c>
      <c r="Y202" s="367">
        <f t="shared" si="22"/>
        <v>0</v>
      </c>
    </row>
    <row r="203" spans="18:25" ht="30" x14ac:dyDescent="0.3">
      <c r="R203" s="601"/>
      <c r="S203" s="525"/>
      <c r="T203" s="351"/>
      <c r="U203" s="351"/>
      <c r="V203" s="351"/>
      <c r="W203" s="356"/>
      <c r="X203" s="357"/>
      <c r="Y203" s="364"/>
    </row>
    <row r="204" spans="18:25" ht="30" x14ac:dyDescent="0.3">
      <c r="R204" s="601"/>
      <c r="S204" s="525"/>
      <c r="T204" s="351"/>
      <c r="U204" s="351"/>
      <c r="V204" s="351"/>
      <c r="W204" s="356"/>
      <c r="X204" s="357"/>
      <c r="Y204" s="364"/>
    </row>
    <row r="205" spans="18:25" ht="30" x14ac:dyDescent="0.3">
      <c r="R205" s="601"/>
      <c r="S205" s="525"/>
      <c r="T205" s="359"/>
      <c r="U205" s="359"/>
      <c r="V205" s="359"/>
      <c r="W205" s="360"/>
      <c r="X205" s="361"/>
      <c r="Y205" s="365"/>
    </row>
  </sheetData>
  <mergeCells count="105">
    <mergeCell ref="A2:J2"/>
    <mergeCell ref="K2:N2"/>
    <mergeCell ref="C3:D3"/>
    <mergeCell ref="E3:I3"/>
    <mergeCell ref="J3:J4"/>
    <mergeCell ref="K3:L3"/>
    <mergeCell ref="N3:N4"/>
    <mergeCell ref="A5:A8"/>
    <mergeCell ref="B5:B8"/>
    <mergeCell ref="C5:C8"/>
    <mergeCell ref="J5:J8"/>
    <mergeCell ref="R5:R8"/>
    <mergeCell ref="A18:A21"/>
    <mergeCell ref="B18:B21"/>
    <mergeCell ref="C18:C21"/>
    <mergeCell ref="J18:J21"/>
    <mergeCell ref="R18:R21"/>
    <mergeCell ref="A36:A39"/>
    <mergeCell ref="C36:C39"/>
    <mergeCell ref="J36:J39"/>
    <mergeCell ref="R36:R39"/>
    <mergeCell ref="B37:B39"/>
    <mergeCell ref="A43:A46"/>
    <mergeCell ref="C43:C46"/>
    <mergeCell ref="J43:J46"/>
    <mergeCell ref="R43:R46"/>
    <mergeCell ref="B44:B46"/>
    <mergeCell ref="A49:N49"/>
    <mergeCell ref="A50:A51"/>
    <mergeCell ref="A52:A53"/>
    <mergeCell ref="A54:A55"/>
    <mergeCell ref="A56:A57"/>
    <mergeCell ref="A61:A64"/>
    <mergeCell ref="C61:C64"/>
    <mergeCell ref="J61:J64"/>
    <mergeCell ref="R61:R64"/>
    <mergeCell ref="B62:B64"/>
    <mergeCell ref="A68:A71"/>
    <mergeCell ref="C68:C71"/>
    <mergeCell ref="J68:J71"/>
    <mergeCell ref="R68:R71"/>
    <mergeCell ref="B69:B71"/>
    <mergeCell ref="A75:A78"/>
    <mergeCell ref="C75:C78"/>
    <mergeCell ref="J75:J78"/>
    <mergeCell ref="R75:R78"/>
    <mergeCell ref="B76:B78"/>
    <mergeCell ref="A82:A85"/>
    <mergeCell ref="C82:C85"/>
    <mergeCell ref="J82:J85"/>
    <mergeCell ref="R82:R85"/>
    <mergeCell ref="B83:B85"/>
    <mergeCell ref="A89:A92"/>
    <mergeCell ref="C89:C92"/>
    <mergeCell ref="J89:J92"/>
    <mergeCell ref="R89:R92"/>
    <mergeCell ref="B90:B92"/>
    <mergeCell ref="A96:A99"/>
    <mergeCell ref="C96:C99"/>
    <mergeCell ref="J96:J99"/>
    <mergeCell ref="R96:R99"/>
    <mergeCell ref="B97:B99"/>
    <mergeCell ref="A103:A106"/>
    <mergeCell ref="C103:C106"/>
    <mergeCell ref="J103:J106"/>
    <mergeCell ref="R103:R106"/>
    <mergeCell ref="B104:B106"/>
    <mergeCell ref="A110:A113"/>
    <mergeCell ref="C110:C113"/>
    <mergeCell ref="J110:J113"/>
    <mergeCell ref="R110:R113"/>
    <mergeCell ref="B111:B113"/>
    <mergeCell ref="A117:A120"/>
    <mergeCell ref="C117:C120"/>
    <mergeCell ref="J117:J120"/>
    <mergeCell ref="R117:R120"/>
    <mergeCell ref="B118:B120"/>
    <mergeCell ref="A124:A127"/>
    <mergeCell ref="C124:C127"/>
    <mergeCell ref="J124:J127"/>
    <mergeCell ref="R124:R127"/>
    <mergeCell ref="B125:B127"/>
    <mergeCell ref="A132:N132"/>
    <mergeCell ref="A134:A137"/>
    <mergeCell ref="B134:B137"/>
    <mergeCell ref="C134:C137"/>
    <mergeCell ref="J134:J137"/>
    <mergeCell ref="R134:R137"/>
    <mergeCell ref="S134:S137"/>
    <mergeCell ref="R146:R149"/>
    <mergeCell ref="R150:R153"/>
    <mergeCell ref="R190:R193"/>
    <mergeCell ref="R194:R197"/>
    <mergeCell ref="R198:R201"/>
    <mergeCell ref="R202:R205"/>
    <mergeCell ref="S202:S205"/>
    <mergeCell ref="R154:R157"/>
    <mergeCell ref="R158:R161"/>
    <mergeCell ref="R162:R165"/>
    <mergeCell ref="R166:R169"/>
    <mergeCell ref="R170:R173"/>
    <mergeCell ref="R174:R177"/>
    <mergeCell ref="R178:R181"/>
    <mergeCell ref="R182:R185"/>
    <mergeCell ref="R186:R189"/>
  </mergeCells>
  <pageMargins left="0.196527777777778" right="0.196527777777778" top="0.196527777777778" bottom="0.196527777777778" header="0.51180555555555496" footer="0.51180555555555496"/>
  <pageSetup paperSize="9" scale="33" firstPageNumber="0" orientation="landscape" horizontalDpi="300" verticalDpi="300" r:id="rId1"/>
  <rowBreaks count="2" manualBreakCount="2">
    <brk id="60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Приложение 1 (ОТЧЕТНЫЙ ПЕРИОД) </vt:lpstr>
      <vt:lpstr>Приложение 2 (СВОД)</vt:lpstr>
      <vt:lpstr>'Приложение 1 (ОТЧЕТНЫЙ ПЕРИОД) '!Print_Titles_0</vt:lpstr>
      <vt:lpstr>'Приложение 2 (СВОД)'!Print_Titles_0</vt:lpstr>
      <vt:lpstr>'Приложение 1 (ОТЧЕТНЫЙ ПЕРИОД) '!Print_Titles_0_0</vt:lpstr>
      <vt:lpstr>'Приложение 2 (СВОД)'!Print_Titles_0_0</vt:lpstr>
      <vt:lpstr>'Приложение 2 (СВОД)'!Print_Titles_10</vt:lpstr>
      <vt:lpstr>'Приложение 1 (ОТЧЕТНЫЙ ПЕРИОД) '!Print_Titles_3</vt:lpstr>
      <vt:lpstr>'Приложение 2 (СВОД)'!Print_Titles_5</vt:lpstr>
      <vt:lpstr>'Приложение 1 (ОТЧЕТНЫЙ ПЕРИОД) '!Print_Titles_9</vt:lpstr>
      <vt:lpstr>'Приложение 1 (ОТЧЕТНЫЙ ПЕРИОД) '!Заголовки_для_печати</vt:lpstr>
      <vt:lpstr>'Приложение 2 (СВОД)'!Заголовки_для_печати</vt:lpstr>
      <vt:lpstr>'Приложение 1 (ОТЧЕТНЫЙ ПЕРИОД) '!Область_печати</vt:lpstr>
      <vt:lpstr>'Приложение 2 (СВОД)'!Область_печати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Митрофанова Екатерина Вадимовна</dc:creator>
  <dc:description/>
  <cp:lastModifiedBy>Кашникова Любовь Миневарисовна</cp:lastModifiedBy>
  <cp:revision>8</cp:revision>
  <cp:lastPrinted>2022-03-09T07:28:52Z</cp:lastPrinted>
  <dcterms:created xsi:type="dcterms:W3CDTF">2018-11-23T05:25:27Z</dcterms:created>
  <dcterms:modified xsi:type="dcterms:W3CDTF">2022-03-29T00:57:13Z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8bdba8e8-9164-4f51-a7c8-3f08107642d0</vt:lpwstr>
  </property>
</Properties>
</file>