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цпроекты 2021\2022\дорожная карта\"/>
    </mc:Choice>
  </mc:AlternateContent>
  <bookViews>
    <workbookView xWindow="0" yWindow="0" windowWidth="28800" windowHeight="12330" tabRatio="500"/>
  </bookViews>
  <sheets>
    <sheet name="Приложение 1 (ОТЧЕТНЫЙ ПЕРИОД) " sheetId="1" r:id="rId1"/>
  </sheets>
  <definedNames>
    <definedName name="Print_Titles_0" localSheetId="0">'Приложение 1 (ОТЧЕТНЫЙ ПЕРИОД) '!$3:$4</definedName>
    <definedName name="Print_Titles_0_0" localSheetId="0">'Приложение 1 (ОТЧЕТНЫЙ ПЕРИОД) '!$3:$4</definedName>
    <definedName name="Print_Titles_3" localSheetId="0">'Приложение 1 (ОТЧЕТНЫЙ ПЕРИОД) '!$3:$4</definedName>
    <definedName name="Print_Titles_9" localSheetId="0">'Приложение 1 (ОТЧЕТНЫЙ ПЕРИОД) '!$3:$4</definedName>
    <definedName name="_xlnm.Print_Titles" localSheetId="0">'Приложение 1 (ОТЧЕТНЫЙ ПЕРИОД) '!$3:$4</definedName>
    <definedName name="_xlnm.Print_Area" localSheetId="0">'Приложение 1 (ОТЧЕТНЫЙ ПЕРИОД) '!$B$1:$G$144</definedName>
  </definedNames>
  <calcPr calcId="162913"/>
</workbook>
</file>

<file path=xl/calcChain.xml><?xml version="1.0" encoding="utf-8"?>
<calcChain xmlns="http://schemas.openxmlformats.org/spreadsheetml/2006/main">
  <c r="F96" i="1" l="1"/>
  <c r="F97" i="1"/>
  <c r="E96" i="1"/>
  <c r="E97" i="1"/>
  <c r="D96" i="1"/>
  <c r="D97" i="1"/>
  <c r="E95" i="1"/>
  <c r="F95" i="1"/>
  <c r="D95" i="1"/>
  <c r="D94" i="1" s="1"/>
  <c r="E136" i="1"/>
  <c r="D136" i="1"/>
  <c r="F124" i="1" l="1"/>
  <c r="F125" i="1"/>
  <c r="F120" i="1"/>
  <c r="F121" i="1"/>
  <c r="E91" i="1" l="1"/>
  <c r="F91" i="1"/>
  <c r="E90" i="1"/>
  <c r="F90" i="1"/>
  <c r="E89" i="1"/>
  <c r="F89" i="1"/>
  <c r="D90" i="1"/>
  <c r="D91" i="1"/>
  <c r="D89" i="1"/>
  <c r="F141" i="1" l="1"/>
  <c r="E141" i="1"/>
  <c r="D141" i="1"/>
  <c r="F132" i="1"/>
  <c r="E132" i="1"/>
  <c r="D132" i="1"/>
  <c r="F128" i="1"/>
  <c r="E128" i="1"/>
  <c r="D128" i="1"/>
  <c r="F122" i="1"/>
  <c r="E122" i="1"/>
  <c r="D122" i="1"/>
  <c r="F118" i="1"/>
  <c r="E118" i="1"/>
  <c r="D118" i="1"/>
  <c r="F112" i="1"/>
  <c r="E112" i="1"/>
  <c r="D112" i="1"/>
  <c r="F108" i="1"/>
  <c r="E108" i="1"/>
  <c r="D108" i="1"/>
  <c r="F104" i="1"/>
  <c r="E104" i="1"/>
  <c r="D104" i="1"/>
  <c r="F99" i="1"/>
  <c r="E99" i="1"/>
  <c r="D99" i="1"/>
  <c r="B89" i="1"/>
  <c r="A88" i="1"/>
  <c r="F84" i="1"/>
  <c r="E84" i="1"/>
  <c r="D84" i="1"/>
  <c r="F80" i="1"/>
  <c r="E80" i="1"/>
  <c r="D80" i="1"/>
  <c r="F79" i="1"/>
  <c r="E79" i="1"/>
  <c r="D79" i="1"/>
  <c r="F78" i="1"/>
  <c r="E78" i="1"/>
  <c r="D78" i="1"/>
  <c r="B78" i="1"/>
  <c r="A77" i="1"/>
  <c r="F73" i="1"/>
  <c r="E73" i="1"/>
  <c r="D73" i="1"/>
  <c r="F67" i="1"/>
  <c r="E67" i="1"/>
  <c r="D67" i="1"/>
  <c r="F63" i="1"/>
  <c r="E63" i="1"/>
  <c r="D63" i="1"/>
  <c r="F62" i="1"/>
  <c r="E62" i="1"/>
  <c r="D62" i="1"/>
  <c r="F61" i="1"/>
  <c r="E61" i="1"/>
  <c r="D61" i="1"/>
  <c r="B61" i="1"/>
  <c r="A60" i="1"/>
  <c r="F56" i="1"/>
  <c r="E56" i="1"/>
  <c r="D56" i="1"/>
  <c r="F51" i="1"/>
  <c r="E51" i="1"/>
  <c r="D51" i="1"/>
  <c r="F50" i="1"/>
  <c r="E50" i="1"/>
  <c r="D50" i="1"/>
  <c r="F49" i="1"/>
  <c r="E49" i="1"/>
  <c r="D49" i="1"/>
  <c r="B49" i="1"/>
  <c r="A48" i="1"/>
  <c r="F44" i="1"/>
  <c r="E44" i="1"/>
  <c r="D44" i="1"/>
  <c r="F38" i="1"/>
  <c r="E38" i="1"/>
  <c r="D38" i="1"/>
  <c r="F34" i="1"/>
  <c r="E34" i="1"/>
  <c r="D34" i="1"/>
  <c r="F30" i="1"/>
  <c r="E30" i="1"/>
  <c r="D30" i="1"/>
  <c r="F26" i="1"/>
  <c r="E26" i="1"/>
  <c r="D26" i="1"/>
  <c r="F22" i="1"/>
  <c r="E22" i="1"/>
  <c r="D22" i="1"/>
  <c r="F18" i="1"/>
  <c r="E18" i="1"/>
  <c r="D18" i="1"/>
  <c r="D11" i="1" l="1"/>
  <c r="E12" i="1"/>
  <c r="E7" i="1" s="1"/>
  <c r="F13" i="1"/>
  <c r="F8" i="1" s="1"/>
  <c r="E11" i="1"/>
  <c r="E6" i="1" s="1"/>
  <c r="F12" i="1"/>
  <c r="F7" i="1" s="1"/>
  <c r="F11" i="1"/>
  <c r="F6" i="1" s="1"/>
  <c r="D13" i="1"/>
  <c r="D12" i="1"/>
  <c r="E13" i="1"/>
  <c r="D48" i="1"/>
  <c r="D60" i="1"/>
  <c r="E77" i="1"/>
  <c r="E88" i="1"/>
  <c r="F77" i="1"/>
  <c r="F88" i="1"/>
  <c r="E48" i="1"/>
  <c r="E60" i="1"/>
  <c r="D88" i="1"/>
  <c r="E94" i="1"/>
  <c r="F94" i="1"/>
  <c r="F48" i="1"/>
  <c r="F60" i="1"/>
  <c r="D77" i="1"/>
  <c r="E8" i="1" l="1"/>
  <c r="D7" i="1"/>
  <c r="F5" i="1"/>
  <c r="D8" i="1"/>
  <c r="D10" i="1"/>
  <c r="D6" i="1"/>
  <c r="F10" i="1"/>
  <c r="E5" i="1"/>
  <c r="E10" i="1"/>
  <c r="D5" i="1" l="1"/>
</calcChain>
</file>

<file path=xl/sharedStrings.xml><?xml version="1.0" encoding="utf-8"?>
<sst xmlns="http://schemas.openxmlformats.org/spreadsheetml/2006/main" count="216" uniqueCount="99">
  <si>
    <t>ФОРМАТ И ШРИФТЫ НЕ ИЗМЕНЯТЬ</t>
  </si>
  <si>
    <r>
      <rPr>
        <b/>
        <sz val="16"/>
        <rFont val="Times New Roman"/>
        <family val="1"/>
        <charset val="204"/>
      </rPr>
      <t xml:space="preserve">ИНФОРМАЦИЯ
 по показателям и мероприятиям дорожных карт по достижению показателей
 Указа Президента Российской Федерации от 07.05.2018 № 204
</t>
    </r>
    <r>
      <rPr>
        <i/>
        <u/>
        <sz val="24"/>
        <rFont val="Times New Roman"/>
        <family val="1"/>
        <charset val="204"/>
      </rPr>
      <t>муниципальное образование Арсеньевский городской округ</t>
    </r>
  </si>
  <si>
    <t>№
 п.п.</t>
  </si>
  <si>
    <t>Наименование показателя</t>
  </si>
  <si>
    <r>
      <rPr>
        <sz val="15"/>
        <rFont val="Times New Roman"/>
        <family val="1"/>
        <charset val="204"/>
      </rPr>
      <t xml:space="preserve">Значение показателя/ потребность в финансировании, </t>
    </r>
    <r>
      <rPr>
        <b/>
        <sz val="15"/>
        <rFont val="Times New Roman"/>
        <family val="1"/>
        <charset val="204"/>
      </rPr>
      <t>млн рублей</t>
    </r>
  </si>
  <si>
    <t>Примечание.
Сумма контракта, дата заключения контракта, поставщик, дата завершения работ по контракту. Дата внесения изменений в план-график, планируемая дата начала конкурсных процедур, планируемая дата заключения контракта. Для контрактов на подписании - дата завершения конкурсных процедур, сумма контракта, поставщик, планируемая дата заключения контракта, дата завершения работ по контракту. Адрес расположения заверщенного объекта.</t>
  </si>
  <si>
    <t>Арсеньевский городской округ</t>
  </si>
  <si>
    <t>Дата /
вид бюджета</t>
  </si>
  <si>
    <t>2022 г. 
(план в соответствии с бюджетом)</t>
  </si>
  <si>
    <r>
      <rPr>
        <sz val="15"/>
        <rFont val="Times New Roman"/>
        <family val="1"/>
        <charset val="204"/>
      </rPr>
      <t xml:space="preserve">сумма </t>
    </r>
    <r>
      <rPr>
        <b/>
        <sz val="15"/>
        <rFont val="Times New Roman"/>
        <family val="1"/>
        <charset val="204"/>
      </rPr>
      <t>подписанного</t>
    </r>
    <r>
      <rPr>
        <sz val="15"/>
        <rFont val="Times New Roman"/>
        <family val="1"/>
        <charset val="204"/>
      </rPr>
      <t xml:space="preserve"> контракта по мероприятию</t>
    </r>
  </si>
  <si>
    <t xml:space="preserve">ВСЕГО </t>
  </si>
  <si>
    <t>Всего</t>
  </si>
  <si>
    <t>федер. бюджет</t>
  </si>
  <si>
    <t>краевой бюджет</t>
  </si>
  <si>
    <t>бюджет МО</t>
  </si>
  <si>
    <t xml:space="preserve">Всего 
по мероприятиям 
национальных проектов  </t>
  </si>
  <si>
    <t>I</t>
  </si>
  <si>
    <t>ДЕМОГРАФИЯ</t>
  </si>
  <si>
    <t>Региональный проект 1. Спорт - норма жизни</t>
  </si>
  <si>
    <t>Меропиятия</t>
  </si>
  <si>
    <t>1.1</t>
  </si>
  <si>
    <t>всего</t>
  </si>
  <si>
    <t>Приобритение и поставка спортивного инвентаря, спортивного оборудования и инного имущества для развития массового спорта (организация пункта проката и закупка коньков для МБУ СШ "Юность")</t>
  </si>
  <si>
    <t>Материально-техническое обеспечение муниципальных учреждений спортивной направлености для развития массового спорта (МБУ сШ "Юность")</t>
  </si>
  <si>
    <t>Мероприятия на организацию физкультурно-спортивной работы по месту жительства граждан (МБУ СШ "Полет")</t>
  </si>
  <si>
    <t>Развитие спортивной инфраструктуры, находящейся в муниципальной собственности (установка скейт-площадки ул. Октябрьская-ул. 9 Мая)</t>
  </si>
  <si>
    <t>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t>
  </si>
  <si>
    <t>Проведение физкультурных, спортивно-массовых мероприятий в рамках национального проекта "Демография"</t>
  </si>
  <si>
    <t>Региональный проект 2. Укрепление общественного здоровья</t>
  </si>
  <si>
    <t>2.1</t>
  </si>
  <si>
    <t xml:space="preserve">Проведение профилактических мероприятий, пропагандирующих преимущества здорового образа жизни в рамках национального проекта "Демография" 
</t>
  </si>
  <si>
    <t xml:space="preserve">Итого
 по национальному проекту </t>
  </si>
  <si>
    <t>III</t>
  </si>
  <si>
    <t>ОБРАЗОВАНИЕ</t>
  </si>
  <si>
    <t>Региональный проект 1. Цифровая образовательная среда</t>
  </si>
  <si>
    <t>2.2</t>
  </si>
  <si>
    <t>Региональный проект 3. Учитель будущего</t>
  </si>
  <si>
    <t>3.1</t>
  </si>
  <si>
    <t>Обеспечение мер социальной поддержки педагогическим работникам муниципальных образовательных организаций Приморского края</t>
  </si>
  <si>
    <t>IV</t>
  </si>
  <si>
    <t>ЖИЛЬЕ И ГОРОДСКАЯ СРЕДА</t>
  </si>
  <si>
    <t>Региональный проект 1.Формирование комфортной городской среды</t>
  </si>
  <si>
    <t xml:space="preserve">
Благоустройство общественных территорий</t>
  </si>
  <si>
    <t>Региональный проект 2  Обеспечение устойчивого сокращения непригодного для проживания жилищного фонда в Приморском крае</t>
  </si>
  <si>
    <t>Переселение граждан из аварийного жилищного фонда</t>
  </si>
  <si>
    <t>XI</t>
  </si>
  <si>
    <t>МАЛОЕ И СРЕДНЕЕ ПРЕДПРИНИМАТЕЛЬСТВО</t>
  </si>
  <si>
    <t>Региональный проект 2. Популяризация предпринимательства</t>
  </si>
  <si>
    <t>Формирование положительного образа предпринимателя,   популяризация роли предпринимательства</t>
  </si>
  <si>
    <t>Заключен контракт на информационное обеспечение, срок окончания мероприятия 31.12.2022</t>
  </si>
  <si>
    <t>ИНЫЕ РАСХОДЫ МУНИЦИПАЛЬНЫХ ОБРАЗОВАНИЙ</t>
  </si>
  <si>
    <t>Всего субсидий из бюджета на инвестиционные цели вне национальных проектов</t>
  </si>
  <si>
    <t>В сфере образования</t>
  </si>
  <si>
    <t>1.3.</t>
  </si>
  <si>
    <t>Капитальный ремонт кровли МОБУ "Средняя общеобразовательная школа № 8"</t>
  </si>
  <si>
    <t>В сфере жилищно-коммунального хозяйства</t>
  </si>
  <si>
    <t>2.1.</t>
  </si>
  <si>
    <t>Благоустройство территорий, детский и спортивных площадок на территории Арсеньевского городского округа</t>
  </si>
  <si>
    <t>Обеспечение земельных участков, предоставленных на бесплатной основе гражданам, имеющим трех и более детей, инженерной инфраструктурой</t>
  </si>
  <si>
    <t>6.1.</t>
  </si>
  <si>
    <t>Инициативное бюджетирование по направлению "Твой проект"</t>
  </si>
  <si>
    <t>В сфере дорожного хозяйства</t>
  </si>
  <si>
    <t>4.1.</t>
  </si>
  <si>
    <t>Капитальный ремонт и ремонт автомобильных дорог общего пользования за счет средств дорожного фонда Приморского края</t>
  </si>
  <si>
    <t>4.2.</t>
  </si>
  <si>
    <t>Ремонт проездов и придомовых территорий на территории Арсеньевского городского округа за счет средств дорожного фонда Приморского края</t>
  </si>
  <si>
    <t>…</t>
  </si>
  <si>
    <t>В сфере культуры</t>
  </si>
  <si>
    <t>Благоустройство территоррии, прилегающей к ДК "Прогресс" (включая устройствор фонтана)</t>
  </si>
  <si>
    <t>Капитальный ремонт фасада и крыльца здания ДК "Прогресс"</t>
  </si>
  <si>
    <t>В сфере туризма</t>
  </si>
  <si>
    <t>Благоустройство территории, прилегающей к местам туристского показа</t>
  </si>
  <si>
    <t xml:space="preserve">Заключено 2 МК на сумму 10,96 млн.руб. Срок исполнения контракта 30.09.2022г. </t>
  </si>
  <si>
    <r>
      <t xml:space="preserve">профинанси-ровано (кассовый расход) /исполнение 
</t>
    </r>
    <r>
      <rPr>
        <b/>
        <sz val="18"/>
        <color rgb="FF0070C0"/>
        <rFont val="Times New Roman"/>
        <family val="1"/>
        <charset val="204"/>
      </rPr>
      <t>30</t>
    </r>
    <r>
      <rPr>
        <b/>
        <sz val="20"/>
        <color rgb="FF0070C0"/>
        <rFont val="Times New Roman"/>
        <family val="1"/>
        <charset val="204"/>
      </rPr>
      <t>.</t>
    </r>
    <r>
      <rPr>
        <b/>
        <sz val="20"/>
        <color rgb="FF2E75B6"/>
        <rFont val="Times New Roman"/>
        <family val="1"/>
        <charset val="204"/>
      </rPr>
      <t>06.2022</t>
    </r>
  </si>
  <si>
    <t xml:space="preserve">  Заключен договор № 23 от 01.03.2022 с ИП Морденко Р.И. на сумму 450 000,00 рублей на поставку модуля для размещения проката спортивного инвентаря с раздевалкой, по товарной накладной № 18 от 29.03.2022г., модуль приобретен.Оплата по п/п № 154  от 30.03.2022г .из средств местного бюджета 13 500,00, оплата из краевых средств по п/п № 220 от 18.04.2022г. на сумму 436 500,00. Исполнен. Заключен договор № 024/22 от 28.02.2022 с ООО ДВЭЦ "АТЛАНТ"на сумму 200 000,00 рублей на поставку спортивного оборудования (коньки). Инвентарь получен 11 мая 2022г.по товарной накладной №УТ-19 от 15.03.2022г. Оплата из средств метного бюджета 6000,01 руб. по п/п № 306 от 17.05.2022г.,  из средств краевого бюджета по п/п №355 от 27.05.2022г. в сумме 193 999,99. Исполнен.</t>
  </si>
  <si>
    <t>Заключен договор № 22 от 01.03.2022 года с ИП Морденко Р.И.на сумму 305 730,00 рублей по выполнению работ по сборке и оборудованию модуля (конструкцию из сэндвич панелей).Акт выполненных работ подписан 27.04.2022. Оплата по п/п № 252 от 28.04.2022г.в сумме 305 730,00. Исполнен. Заключен договор № 03/03-п от 31.03.2022г.с ИП Пустовит С.В.на выполнение работ по устройству основания для установки модуля на 35 538,47 руб.Акт выполненных работ № 12 от 15.04.2022г., оплачен по п/п № 242 от 25.04.2022г.Исполнен.</t>
  </si>
  <si>
    <t xml:space="preserve"> Произведена оплата труда за январь инструкторам по спорту на сумму 10 431,92 рублей, страховые взносы в Пенсионный фонд на сумму 3 150,44 руб. Из средств краевой субсидии выплачена заработная плата за январь,февраль, март, апрель, май,аванс июня в сумме 119 289,14 рублей, перечислены страховые взносы во внебюджетные фонды на сумму 36 847,33 руб.</t>
  </si>
  <si>
    <t xml:space="preserve"> Произведена оплата КГУП "Примтеплоэнерго" за потребленную теплоэнергию спортивными школами в январе 2022 года на сумму 296 182,63 рублей. Из краевых средств оплачено 5 399 808,55: 4 договора ком.услуг в объеме 1 625 621,65 руб., авансовые отчеты по  участиям в краевых, российских соревнованиях на сумму 1 021 619,90 руб., договоры на проживание, транспортные услуги,приобретение спортивного оборудования и инвентаря на сумму 2 752 567,00 руб.</t>
  </si>
  <si>
    <t>Проведено на территории АГО 10 спортивных мероприятий краевого уровня по зимним видам спорта (расходы на наградную атрибутику),три тренировочных сбора для участия в соревнованиях, спортсмены городских школ приняли участие в 32-х соревнованиях краевого уровня (оплата питания, проживания, проезда, страхование участников), участие в краевых соревнованиях по ГТО, проведено 6 тренировочных сборов для физической подготовки спортсменов .</t>
  </si>
  <si>
    <t>Проведена акция "10 000,00 шагов".Изготовлена сувенирная продукция для участников, заключены договоры с ИП Цапурда О.И. б/н от 21.03.2022г., б/н от 31.03.2022г., с ИП Гаврилов И.В. б/н от 17.03.2022г. на сумму 25 000 рублей</t>
  </si>
  <si>
    <t>Заключено 9 МК и 4 дополнительных соглашения на общую сумму 16,839 млн руб на благоустройство 9-ти дворовых территорий (проспект Горького 17А, Ленинская 27, Островского 6, Садовая 21, Октябрьская 84, Октябрьская 59А и 59Б, Октябрьская 98/1, Жуковского 45, Ломоносова 48). Работы ведутся с 01.04.2022 на 6 территориях. Срок окончания работ 31.07.2022. Работы выполнены на 60%. Работы по благоустройству территории МКД  № 21 по ул. Садовая (МК от 14.02.2022 № 0120300004422000004_88114) оплачен в полном объеме 1541 716,59 (КБ 1 495465,10 руб, МБ 46 251, 49 руб.)</t>
  </si>
  <si>
    <t>Заключен МК и доп.соглашение на общую сумму 45,02 млн руб. на ремонт 12-ти дорог (по улицам: Лесная, Заводская, Островского, Октябрьская, 1-ая Таежная, Ленинская, Суличевского, Калининская, Жуковского, Новикова, 9 Мая, Камышовая, проезд Гостиный, протяженностью 12,01 км, площадью 48060 кв.м. ). Начало работ 10.04.2022г. К работам приступили, работы выполняются по графику. Оплачен счет на 34,43% аванса от работ по МК (15 501 280,67 руб.) Выполнены работы по прокопке кюветов по ул. Калининская, Новикова, 1-ая Таежная, проведена замена бордюра по ул. Калининская, Островского. Выполнены работы по укладке асфальтового слоя по ул. Жуковского, на участке межкартального проезда от ул. Жуковского, 41 вдоль гимназии № 7, по ул. Новикова (5 800 кв.м.), на проезде Гостиный, по ул. 1-ая Таежная. Процент выполнения работ - 49,38 %. Срок окончания работ 01.08.2022г.
 На оставшуюся сумму экономии 6,524 млн руб 04.04.2022г проведен аукцион.  Заключен МК 15.04.2022г., на ремонт дорог по улицам Пограничная и О.Кошевого (протяженностью 0,69км, общей площадью 4240 кв.м.) Срок выполнения работ 15.04.2022 — 01.07.2022. К работам приступили,оплачен  счет на 30% аванса от 1-ого этапа МК (277 876,66),оплачен  окончательный расчет за 1-ый этап (648 378,86 руб), оплачен  аванс от 2-ого этапа (1 679 261,31 руб.). Процент выполнения работ - 14,2 %.</t>
  </si>
  <si>
    <t xml:space="preserve">Заключен МК и доп.соглашение на общую сумму 13,36 млн.руб на ремонт 16-ти проездов и дворовых территорий (проезды по улицам Жуковского, Октябрьская, Ломоносова, Щербакова, площадью 14450 кв.м). Начало работ 25.05.2022. Срок окончания работ 01.08.2022. Оплачен счет на 34,43% аванса от работ по МК (4 598 553,56 руб.) 
 На оставшуюся сумму экономии 2,1 млн.руб проведен аукцион. Заключен МК 15.04.2022 на ремонт проездов (по улицам Пограничная, Садовая, 25 лет Арсеньева общей площадью 2039 кв.м). Оплачен счет на аванс 30% (632 303,15 руб.).Срок выполнения работ 01.06.2022 - 01.07.2022. </t>
  </si>
  <si>
    <t>1) 05.05.2022 заключенный МК№ 0120300004422000037_88114 с ИП Васечко Я.Ю.88114 на приобретение благоустроенного жилого помещения, находящегося по адресу: ул. Октябрьская, д.19/2, кв.27, общей площадью 23,1 расторгут по соглашению сторон, обьявлен повторный аукцион; 
2) 11.04.2022 заключен МК № 31 на выполнение работ по сносу многоквартирных домов на территории Арсеньевского городского округа (ул.Вокзальная,  3а; ул. Суличевского, 12) на сумму 526800,00. Работы выполнены, оплачены</t>
  </si>
  <si>
    <t>06.04.2022 размещено извещение о проведении аукциона на сумму 17,667 млн.руб. Проведен аукцион 14.04.2022г. Заключен контракт на капитальный ремонт фасада и крыльца 25.04.2022 г. на общую сумму 15,641902 млн. руб. Начало работ 26.04.2022 г. Срок выполнения работ 31.07.2022г. Экономия по аукциону составила 2,0248503 млн.руб. Объем  выполнения работ составил 45 %. Заключен контракт на услуги по осуществлению строительного контроля на выполнение работ по капитальному ремонту фасада и крыльца здания 28.04.2022г. на общую сумму 356 102,88 рублей. Срок осуществления услуги 28.04.2022  -  28.08.2022 г.</t>
  </si>
  <si>
    <t>Аукцион проведен  15.02.2022 года,   контракт заключен 28.02.2022 с ООО "ГАРАНТ ДВ СТРОЙ" на сумму 3,9406718 млн. руб. Начало работ - 01.06.2022 г. (в связи с учебным процессом), срок окончания работ 20.07.2022. Выполнен первый этап работ, произведен ремонт правого крыла кровли (256 кв.м.), оплачена доля местного бюджета по акту выполненых работ за первый этап, документы направлены в Министерство образования Приморского края для выплаты доли краевого бюджета</t>
  </si>
  <si>
    <r>
      <t xml:space="preserve">
 1. </t>
    </r>
    <r>
      <rPr>
        <b/>
        <sz val="15"/>
        <rFont val="Times New Roman"/>
        <family val="1"/>
        <charset val="204"/>
      </rPr>
      <t>МК от 28.03.2022 № 0120300004422000028_88114</t>
    </r>
    <r>
      <rPr>
        <sz val="15"/>
        <rFont val="Times New Roman"/>
        <family val="1"/>
        <charset val="204"/>
      </rPr>
      <t xml:space="preserve"> на выполнение работ по устройству скейт-парка на территории сквера, расположенного на пересечении ул. Октябрьской и ул. 9 Мая на территории Арсеньевского городского округа. Общая стоимость работ составляет </t>
    </r>
    <r>
      <rPr>
        <b/>
        <sz val="15"/>
        <rFont val="Times New Roman"/>
        <family val="1"/>
        <charset val="204"/>
      </rPr>
      <t>2,60968592</t>
    </r>
    <r>
      <rPr>
        <sz val="15"/>
        <rFont val="Times New Roman"/>
        <family val="1"/>
        <charset val="204"/>
      </rPr>
      <t xml:space="preserve"> руб., подрядчик ИП Воронин Игорь Олегович,  </t>
    </r>
    <r>
      <rPr>
        <b/>
        <sz val="15"/>
        <rFont val="Times New Roman"/>
        <family val="1"/>
        <charset val="204"/>
      </rPr>
      <t>срок выполнения работ</t>
    </r>
    <r>
      <rPr>
        <sz val="15"/>
        <rFont val="Times New Roman"/>
        <family val="1"/>
        <charset val="204"/>
      </rPr>
      <t xml:space="preserve"> с 28.03.2022 по 01.08.2022.</t>
    </r>
    <r>
      <rPr>
        <b/>
        <sz val="15"/>
        <rFont val="Times New Roman"/>
        <family val="1"/>
        <charset val="204"/>
      </rPr>
      <t xml:space="preserve">
Текущая ситуация:</t>
    </r>
    <r>
      <rPr>
        <sz val="15"/>
        <rFont val="Times New Roman"/>
        <family val="1"/>
        <charset val="204"/>
      </rPr>
      <t xml:space="preserve"> Устройство основания пешеходных дорожек
</t>
    </r>
    <r>
      <rPr>
        <b/>
        <sz val="15"/>
        <rFont val="Times New Roman"/>
        <family val="1"/>
        <charset val="204"/>
      </rPr>
      <t>Выполнение работ</t>
    </r>
    <r>
      <rPr>
        <sz val="15"/>
        <rFont val="Times New Roman"/>
        <family val="1"/>
        <charset val="204"/>
      </rPr>
      <t xml:space="preserve"> 80 %.
Заключено дополнительное соглашение от 14.04.2022 №1 на изменение реквизитов.
20.05.2022 заключено дополнительное соглашение № 2 на увеличение объемов работ. Сумма контракта с учетом дополнительного соглашения составляет </t>
    </r>
    <r>
      <rPr>
        <b/>
        <sz val="15"/>
        <rFont val="Times New Roman"/>
        <family val="1"/>
        <charset val="204"/>
      </rPr>
      <t>2,87065372</t>
    </r>
    <r>
      <rPr>
        <sz val="15"/>
        <rFont val="Times New Roman"/>
        <family val="1"/>
        <charset val="204"/>
      </rPr>
      <t xml:space="preserve"> млн. руб.
</t>
    </r>
  </si>
  <si>
    <t>1) МК от 25.03.2022 № 0120300004422000027_88114 на выполнение работ по благоустройству территории, прилегающей к духовно-просветительскому центру на территории Арсеньевского городского округа. Общая стоимость работ составляет 2, 42424223 руб., подрядчик ООО "Кристалл", срок выполнения работ с 25.03.2022 по 15.08.2022.
Виды работ: Установка дополнительного освещения, строительство тротуаров, обустройство пешеходных переходов, обустройство парковки для автомобилей.
Текущая ситуация: устройство ограждения (установка секций)
Выполнение работ 30 %
Экономия, образовавшаяся после проведения аукциона, будет возвращена.
2) 11.04.2022 года состоялся аукцион на строительство ливневой канализации и благоустройство территории в МДОБУ ЦРР - д/с № 24 "Улыбка",  26.04.2022 г. заключен контракт с ИП Сауленко Е.А. на сумму 3,013024 млн.рублей, работы завершены, идет приемка выполненных работ.  
3) Аукцион на благоустройство пришкольной территории МОБУ СОШ № 4 состоялся 09.03.2022 года, 23.03.2022 года заключен муниципальный контракт на сумму 2,53025723 млн. рублей с ИП Слинченко С.А., подрядчик приступил к выполнению работ, срок окончания работ 15.07.2022 года.</t>
  </si>
  <si>
    <r>
      <t xml:space="preserve">МК от 05.04.2022 № 0320300109322000001_180207 на сумму 82,16886510 млн. руб. на выполнение работ по благоустройству территории, прилегающей к ДК «Прогресс» 
(включая устройство фонтана) на территории Арсеньевского городского округа . Подрядная организация "Строительная компания № 1". Срок исполнения контракта 05.04.2022-15.08.2022.
</t>
    </r>
    <r>
      <rPr>
        <b/>
        <sz val="15"/>
        <color rgb="FF000000"/>
        <rFont val="Times New Roman"/>
        <family val="1"/>
        <charset val="204"/>
      </rPr>
      <t xml:space="preserve">Виды работ: </t>
    </r>
    <r>
      <rPr>
        <sz val="15"/>
        <color rgb="FF000000"/>
        <rFont val="Times New Roman"/>
        <family val="1"/>
        <charset val="204"/>
      </rPr>
      <t xml:space="preserve">демонтажные работы, благоустройство, озеленение, водоотведение, наружное электроосвещение, установка МАФ, устройство фонтана.
</t>
    </r>
    <r>
      <rPr>
        <b/>
        <sz val="15"/>
        <color rgb="FF000000"/>
        <rFont val="Times New Roman"/>
        <family val="1"/>
        <charset val="204"/>
      </rPr>
      <t>Текущая ситуация:</t>
    </r>
    <r>
      <rPr>
        <sz val="15"/>
        <color rgb="FF000000"/>
        <rFont val="Times New Roman"/>
        <family val="1"/>
        <charset val="204"/>
      </rPr>
      <t xml:space="preserve"> </t>
    </r>
    <r>
      <rPr>
        <b/>
        <sz val="15"/>
        <color rgb="FF000000"/>
        <rFont val="Times New Roman"/>
        <family val="1"/>
        <charset val="204"/>
      </rPr>
      <t xml:space="preserve">Выполнение работ 38 % </t>
    </r>
    <r>
      <rPr>
        <sz val="15"/>
        <color rgb="FF000000"/>
        <rFont val="Times New Roman"/>
        <family val="1"/>
        <charset val="204"/>
      </rPr>
      <t xml:space="preserve">- демонтажные работы – 100%; земляные работы – 100%; подпорная стена – 60 %; благоустройство - 35 % наружное освещение - 30%, КЖ фонтан - 45 % (ожидается оборудование под фонтан)
13.05.2022 заключено дополнительное соглашение №1 на исключение этапов исполнения контрактов
06.06.2022 заключено дополнительное соглашение №2 на предусмотрение авансирования в размере 10 %.
</t>
    </r>
    <r>
      <rPr>
        <b/>
        <sz val="15"/>
        <color rgb="FF000000"/>
        <rFont val="Times New Roman"/>
        <family val="1"/>
        <charset val="204"/>
      </rPr>
      <t>Кассовое исполнение:</t>
    </r>
    <r>
      <rPr>
        <sz val="15"/>
        <color rgb="FF000000"/>
        <rFont val="Times New Roman"/>
        <family val="1"/>
        <charset val="204"/>
      </rPr>
      <t xml:space="preserve"> составляет 23,14779098 млн. руб., в том числе:
1. аванс (10 %) - 8,21688651 руб.;
2. выполнение работ - 14,93090447 руб.
На авторский надзор был осуществлен перенос 0,25000000 млн. руб. (после чего общая сумма составила 86,70118000 млн. руб.)
Экономию денежных средств (4,53231490 млн. руб.) планируется направить на дополнительные виды работ по благоустройству территории, прилегающей к ДК «Прогресс» (включая устройство фонтана)</t>
    </r>
  </si>
  <si>
    <t>Устройство праздничного освещения в центре города на Комсомольской площади и по ул. Калининская</t>
  </si>
  <si>
    <t xml:space="preserve">Аукцион на сумму 43 070 925,60 руб. проведен 17.06.2022.
Дата заключения контракта – 04.07.2022.
Была подана 1 заявка ООО «Монолит».
</t>
  </si>
  <si>
    <t>2.3</t>
  </si>
  <si>
    <t>5.1</t>
  </si>
  <si>
    <t>5.2</t>
  </si>
  <si>
    <t>5.3</t>
  </si>
  <si>
    <t>6.1</t>
  </si>
  <si>
    <r>
      <t>1.</t>
    </r>
    <r>
      <rPr>
        <b/>
        <sz val="15"/>
        <rFont val="Times New Roman"/>
        <family val="1"/>
        <charset val="204"/>
      </rPr>
      <t xml:space="preserve"> МК от 21.03.2022 № 0120300004422000022_88114</t>
    </r>
    <r>
      <rPr>
        <sz val="15"/>
        <rFont val="Times New Roman"/>
        <family val="1"/>
        <charset val="204"/>
      </rPr>
      <t xml:space="preserve"> на сумму 
</t>
    </r>
    <r>
      <rPr>
        <b/>
        <sz val="15"/>
        <rFont val="Times New Roman"/>
        <family val="1"/>
        <charset val="204"/>
      </rPr>
      <t xml:space="preserve">126, 327 37565 млн. </t>
    </r>
    <r>
      <rPr>
        <sz val="15"/>
        <rFont val="Times New Roman"/>
        <family val="1"/>
        <charset val="204"/>
      </rPr>
      <t xml:space="preserve">руб. на выполнение работ по благоустройству видовой площадки имени В.К. Арсеньева и Дерсу Узала на территории Арсеньевского городского округа.
Подрядная организация АО «Генподрядчик», </t>
    </r>
    <r>
      <rPr>
        <b/>
        <sz val="15"/>
        <rFont val="Times New Roman"/>
        <family val="1"/>
        <charset val="204"/>
      </rPr>
      <t xml:space="preserve">срок выполнения работ </t>
    </r>
    <r>
      <rPr>
        <sz val="15"/>
        <rFont val="Times New Roman"/>
        <family val="1"/>
        <charset val="204"/>
      </rPr>
      <t xml:space="preserve">с 21.03.2022 по 15.08.2022.
</t>
    </r>
    <r>
      <rPr>
        <b/>
        <sz val="15"/>
        <rFont val="Times New Roman"/>
        <family val="1"/>
        <charset val="204"/>
      </rPr>
      <t>Виды работ:</t>
    </r>
    <r>
      <rPr>
        <sz val="15"/>
        <rFont val="Times New Roman"/>
        <family val="1"/>
        <charset val="204"/>
      </rPr>
      <t xml:space="preserve"> демонтажные работы, благоустройство, озеленение, наружное электроосвещение, установка МАФ и павильона-кафе. 
</t>
    </r>
    <r>
      <rPr>
        <b/>
        <sz val="15"/>
        <rFont val="Times New Roman"/>
        <family val="1"/>
        <charset val="204"/>
      </rPr>
      <t xml:space="preserve">Текущая ситуация: </t>
    </r>
    <r>
      <rPr>
        <sz val="15"/>
        <rFont val="Times New Roman"/>
        <family val="1"/>
        <charset val="204"/>
      </rPr>
      <t xml:space="preserve"> устройство скального, щебеночного основания; возведение административно-хозяйственного блока, монтаж сетей НВК; устройство железобетонного покрытия; устройство железобетонных лестниц; устройство фундаментов для конструкций, малых архитектурных форм
</t>
    </r>
    <r>
      <rPr>
        <b/>
        <sz val="15"/>
        <rFont val="Times New Roman"/>
        <family val="1"/>
        <charset val="204"/>
      </rPr>
      <t xml:space="preserve">Выполнение работ 42 %.
Кассовое исполнение - 38,02309342 млн.руб., в том числе
1. аванс (30%) - 37,89821270 млн. руб.
2. выполнение работ - 0,12488072 млн.руб.
</t>
    </r>
    <r>
      <rPr>
        <sz val="15"/>
        <rFont val="Times New Roman"/>
        <family val="1"/>
        <charset val="204"/>
      </rPr>
      <t xml:space="preserve">
15.04.2022 заключено дополнительное соглашение №1, где исключены этапы.
2. МК от  15.04.2022 № 0120300004422000031_88114 на сумму 0,88657537 млн. руб.
на оказание услуг по осуществлению строительного контроля за выполнением работ на объекте: «Благоустройство видовой площадки имени В.К. Арсеньева и Дерсу Узала» на территории Арсеньевского городского округа. Подрядная организация "КОНКРИТ ДЖАНГЛ АРХИТЕКТУРА", </t>
    </r>
    <r>
      <rPr>
        <b/>
        <sz val="15"/>
        <rFont val="Times New Roman"/>
        <family val="1"/>
        <charset val="204"/>
      </rPr>
      <t>срок выполнения работ</t>
    </r>
    <r>
      <rPr>
        <sz val="15"/>
        <rFont val="Times New Roman"/>
        <family val="1"/>
        <charset val="204"/>
      </rPr>
      <t xml:space="preserve"> с 15.04.2022 по 15.09.2022.
</t>
    </r>
    <r>
      <rPr>
        <b/>
        <sz val="15"/>
        <rFont val="Times New Roman"/>
        <family val="1"/>
        <charset val="204"/>
      </rPr>
      <t>Вид услуги:</t>
    </r>
    <r>
      <rPr>
        <sz val="15"/>
        <rFont val="Times New Roman"/>
        <family val="1"/>
        <charset val="204"/>
      </rPr>
      <t xml:space="preserve"> Осуществлять контроль качества выполняемых Подрядчиком работ по благоустройству Объекта условиям Контракта, в том числе: контроль соответствия выполняемых работ по благоустройству Объекта рабочей документации, концепции благоустройства.
3. Экономия денежных средств составляет 
1,85204898 млн. руб. и планируется направить на дополнительные работы по благоустройству видовой площадки имени В.К. Арсеньева и Дерсу Узала
</t>
    </r>
  </si>
  <si>
    <r>
      <rPr>
        <b/>
        <sz val="15"/>
        <rFont val="Times New Roman"/>
        <family val="1"/>
        <charset val="204"/>
      </rPr>
      <t xml:space="preserve">Парк "Аскольд": </t>
    </r>
    <r>
      <rPr>
        <sz val="15"/>
        <rFont val="Times New Roman"/>
        <family val="1"/>
        <charset val="204"/>
      </rPr>
      <t xml:space="preserve">на 2022 год заключено 2 МК:
</t>
    </r>
    <r>
      <rPr>
        <b/>
        <sz val="15"/>
        <rFont val="Times New Roman"/>
        <family val="1"/>
        <charset val="204"/>
      </rPr>
      <t xml:space="preserve"> 1. МК от 15.12.2021 № 0120300004421000113_88114</t>
    </r>
    <r>
      <rPr>
        <sz val="15"/>
        <rFont val="Times New Roman"/>
        <family val="1"/>
        <charset val="204"/>
      </rPr>
      <t xml:space="preserve"> на выполнение работ по благоустройству общественной территории парк «Аскольд» на территории Арсеньевского городского округа (этап 2022 г.). Общая стоимость работ составляет 18,07371571 млн. руб. (Сумма контракта увеличилась с учетом заключения дополнительного соглашения от 22.02.2022 №1 на сумму 563 668,78 руб. Сумма контракта до заключения дополнительного соглашения составляла 17,51004693 млн. руб.), подрядчик ООО "Строительная компания №1", </t>
    </r>
    <r>
      <rPr>
        <b/>
        <sz val="15"/>
        <rFont val="Times New Roman"/>
        <family val="1"/>
        <charset val="204"/>
      </rPr>
      <t>срок выполнения работ</t>
    </r>
    <r>
      <rPr>
        <sz val="15"/>
        <rFont val="Times New Roman"/>
        <family val="1"/>
        <charset val="204"/>
      </rPr>
      <t xml:space="preserve"> с 01.04.2022 по 31.08.2022.
</t>
    </r>
    <r>
      <rPr>
        <b/>
        <sz val="15"/>
        <rFont val="Times New Roman"/>
        <family val="1"/>
        <charset val="204"/>
      </rPr>
      <t>Виды работ:</t>
    </r>
    <r>
      <rPr>
        <sz val="15"/>
        <rFont val="Times New Roman"/>
        <family val="1"/>
        <charset val="204"/>
      </rPr>
      <t xml:space="preserve"> Покрытие автопарковок и пешеходных дорожек, установка оборудования детских площадок и спортивного оборудования для инвалидов-колясочников, установка урн, скамей, пергол.  
</t>
    </r>
    <r>
      <rPr>
        <b/>
        <sz val="15"/>
        <rFont val="Times New Roman"/>
        <family val="1"/>
        <charset val="204"/>
      </rPr>
      <t>Текущая ситуация:</t>
    </r>
    <r>
      <rPr>
        <sz val="15"/>
        <rFont val="Times New Roman"/>
        <family val="1"/>
        <charset val="204"/>
      </rPr>
      <t xml:space="preserve"> </t>
    </r>
    <r>
      <rPr>
        <b/>
        <sz val="15"/>
        <rFont val="Times New Roman"/>
        <family val="1"/>
        <charset val="204"/>
      </rPr>
      <t xml:space="preserve">Выполнение 58% - </t>
    </r>
    <r>
      <rPr>
        <sz val="15"/>
        <rFont val="Times New Roman"/>
        <family val="1"/>
        <charset val="204"/>
      </rPr>
      <t xml:space="preserve">Устройство безопасного покрытия - 0 %, устройство покрытия - 60 %, монтаж малых архитектурных форм - 0 %, монтаж спортивного оборудования для инвалидов колясочников - 0 %. (На данный момент подрядчик ожидает оборудование)
 Заключено дополнительное соглашение от 22.02.2022 № 1 на сумму 0,56366878 руб. в рамках увеличения объема работ не более чем на 10 %, в связи с необходимостью предусмотреть дополнительный объем щебня, необходимый для расклинцовки и устройства подстилающих и выравнивающих слоев оснований под песок для пешеходных дорожек и под асфальт для парковки.
19.05.2022 заключено дополнительное соглашение №2 на дополнительный объем работ.
20.05.2022 заключено дополнительное соглашение №3 на предусмотрение авансирования в размере 30 %.
</t>
    </r>
    <r>
      <rPr>
        <b/>
        <sz val="15"/>
        <rFont val="Times New Roman"/>
        <family val="1"/>
        <charset val="204"/>
      </rPr>
      <t>Кассовое исполнение:</t>
    </r>
    <r>
      <rPr>
        <sz val="15"/>
        <rFont val="Times New Roman"/>
        <family val="1"/>
        <charset val="204"/>
      </rPr>
      <t xml:space="preserve"> </t>
    </r>
    <r>
      <rPr>
        <b/>
        <sz val="15"/>
        <rFont val="Times New Roman"/>
        <family val="1"/>
        <charset val="204"/>
      </rPr>
      <t xml:space="preserve">11,63018509 </t>
    </r>
    <r>
      <rPr>
        <sz val="15"/>
        <rFont val="Times New Roman"/>
        <family val="1"/>
        <charset val="204"/>
      </rPr>
      <t xml:space="preserve">(18.05.2022 оплачено первое выполнение работ на сумму </t>
    </r>
    <r>
      <rPr>
        <b/>
        <sz val="15"/>
        <rFont val="Times New Roman"/>
        <family val="1"/>
        <charset val="204"/>
      </rPr>
      <t>6,20807038</t>
    </r>
    <r>
      <rPr>
        <sz val="15"/>
        <rFont val="Times New Roman"/>
        <family val="1"/>
        <charset val="204"/>
      </rPr>
      <t xml:space="preserve"> млн. руб., 27.05.2022 оплачен аванс на сумму </t>
    </r>
    <r>
      <rPr>
        <b/>
        <sz val="15"/>
        <rFont val="Times New Roman"/>
        <family val="1"/>
        <charset val="204"/>
      </rPr>
      <t>5,42211471</t>
    </r>
    <r>
      <rPr>
        <sz val="15"/>
        <rFont val="Times New Roman"/>
        <family val="1"/>
        <charset val="204"/>
      </rPr>
      <t xml:space="preserve"> млн. руб.)
В июле подрядная организация планирует предоставить документы на сумму </t>
    </r>
    <r>
      <rPr>
        <b/>
        <sz val="15"/>
        <rFont val="Times New Roman"/>
        <family val="1"/>
        <charset val="204"/>
      </rPr>
      <t>7, 000 00000</t>
    </r>
    <r>
      <rPr>
        <sz val="15"/>
        <rFont val="Times New Roman"/>
        <family val="1"/>
        <charset val="204"/>
      </rPr>
      <t xml:space="preserve"> млн. руб. Оплата планируется на сумму </t>
    </r>
    <r>
      <rPr>
        <b/>
        <sz val="15"/>
        <rFont val="Times New Roman"/>
        <family val="1"/>
        <charset val="204"/>
      </rPr>
      <t>3, 03757888</t>
    </r>
    <r>
      <rPr>
        <sz val="15"/>
        <rFont val="Times New Roman"/>
        <family val="1"/>
        <charset val="204"/>
      </rPr>
      <t xml:space="preserve"> млн. руб. (с учетом удержания 30 % в счет погашения аванса и за вычетом 30 % от стоимости оплаченных работ за май)
2. </t>
    </r>
    <r>
      <rPr>
        <b/>
        <sz val="15"/>
        <rFont val="Times New Roman"/>
        <family val="1"/>
        <charset val="204"/>
      </rPr>
      <t>МК от 28.02.2022 № 0120300004422000010_88114</t>
    </r>
    <r>
      <rPr>
        <sz val="15"/>
        <rFont val="Times New Roman"/>
        <family val="1"/>
        <charset val="204"/>
      </rPr>
      <t xml:space="preserve"> на благоустройство общественной территории парк «Аскольд» на территории Арсеньевского городского округа (этап 2022 г.), продолжение 1. Общая стоимость работ составляет </t>
    </r>
    <r>
      <rPr>
        <b/>
        <sz val="15"/>
        <rFont val="Times New Roman"/>
        <family val="1"/>
        <charset val="204"/>
      </rPr>
      <t>6,97004520 млн.</t>
    </r>
    <r>
      <rPr>
        <sz val="15"/>
        <rFont val="Times New Roman"/>
        <family val="1"/>
        <charset val="204"/>
      </rPr>
      <t xml:space="preserve"> руб., подрядчик ООО "Фриз БК", </t>
    </r>
    <r>
      <rPr>
        <b/>
        <sz val="15"/>
        <rFont val="Times New Roman"/>
        <family val="1"/>
        <charset val="204"/>
      </rPr>
      <t>срок выполнения работ</t>
    </r>
    <r>
      <rPr>
        <sz val="15"/>
        <rFont val="Times New Roman"/>
        <family val="1"/>
        <charset val="204"/>
      </rPr>
      <t xml:space="preserve"> с 01.05.2022 по 30.09.2022 (сроки контракта увеличились в связи с заключением дополнительного соглашения).
31.05.2022 заключено дополнительное соглашение №1 об изменение существенных условий контракта, в части сроков выполнения работ, предусмотренне авансирования 30%, изменения описания закупки
</t>
    </r>
    <r>
      <rPr>
        <b/>
        <sz val="15"/>
        <rFont val="Times New Roman"/>
        <family val="1"/>
        <charset val="204"/>
      </rPr>
      <t xml:space="preserve">Виды работ: </t>
    </r>
    <r>
      <rPr>
        <sz val="15"/>
        <rFont val="Times New Roman"/>
        <family val="1"/>
        <charset val="204"/>
      </rPr>
      <t xml:space="preserve">Монтаж малых архитектурных форм (карусель, детский городок, игровой комплекс, качели) и устройство покрытий бесшовных. 
</t>
    </r>
    <r>
      <rPr>
        <b/>
        <sz val="15"/>
        <rFont val="Times New Roman"/>
        <family val="1"/>
        <charset val="204"/>
      </rPr>
      <t xml:space="preserve">Текущая ситуация: Выполнение 0 % - </t>
    </r>
    <r>
      <rPr>
        <sz val="15"/>
        <rFont val="Times New Roman"/>
        <family val="1"/>
        <charset val="204"/>
      </rPr>
      <t xml:space="preserve">Работы начнутся после поставки оборудования и материалов (заключен договор поставки детского оборудования) </t>
    </r>
    <r>
      <rPr>
        <b/>
        <sz val="15"/>
        <rFont val="Times New Roman"/>
        <family val="1"/>
        <charset val="204"/>
      </rPr>
      <t xml:space="preserve">
Кассовое исполнение: 09.06.2022 </t>
    </r>
    <r>
      <rPr>
        <sz val="15"/>
        <rFont val="Times New Roman"/>
        <family val="1"/>
        <charset val="204"/>
      </rPr>
      <t xml:space="preserve">оплачен аванс (30 %) - 2,09101356 млн. руб.
В июле оплата не планируется.
</t>
    </r>
    <r>
      <rPr>
        <b/>
        <sz val="15"/>
        <rFont val="Times New Roman"/>
        <family val="1"/>
        <charset val="204"/>
      </rPr>
      <t xml:space="preserve">"Детский городок "Радость": </t>
    </r>
    <r>
      <rPr>
        <sz val="15"/>
        <rFont val="Times New Roman"/>
        <family val="1"/>
        <charset val="204"/>
      </rPr>
      <t xml:space="preserve">на 2022 год заключено 2 МК:
1. МК от 06.12.2021 № 0120300004421000111_88114 на выполнение работ по благоустройству общественной территории «Сквер «Детский городок «Радость» (Устройство площадок № 4 и № 5). Общая стоимость работ составляет 3, 596 35446 млн. руб., подрядчик ИП Пустовит Сергей Владимирович, срок выполнения работ с 01.04.2022 по 31.08.2022.
Виды работ: Демонтаж, удаление деревьев. Вертикальная планировка, подготовка оснований скейт-парка и памп-трека. 
Текущая ситуация:Завершена вертикальная планировка. Проводится устройство щебеночного основания
Текущая ситуация: Выполнение 70% - Демонтажные работы - 100 %, вертикальная планировка - 100 %, устройство площадок №4, №5 -80 % (На площадках полностью установлен бордюрный камень и залит бетон). Работы продолжатся с 01.08.2022 (устройство тротуарной плитки и бесшовного покрытия на площадках)
19.05.2022 заключено дополнительное соглашение №1 на предусмотрение авансирования в размере 30 %
Кассовое исполнение: Оплачено 1,65946934 млн. руб. (20.05.2022 проведена оплата по выполнению работ на сумму 0,580563 млн. руб., 27.05.2022 проведен авансовый платеж на сумму 1,07890634 млн. руб.)
Подрядная организация 20.06.2022 предоставила документы на сумму 1, 966 26958 млн. руб., которые были направлены в адрес Министерства ЖКХ.
Оплата будет в июле на сумму 1,20221981 млн. руб. (с учетом удержания 30 % в счет погашения аванса и за вычетом 30 % от стоимости оплаченных работ за май.)
2. МК от 10.01.2022 № 0120300004421000122_88114 на поставку товара с установкой (скейт-парка и памп-трека) для благоустройства общественной территории «Сквер «Детский городок «Радость». Общая стоимость работ составляет 3,94601026 млн. руб., подрядчик ИП Стерехов Константин Анатольевич, срок выполнения работ: поставка оборудования до 30.06.2022; монтаж и установка оборудования с 01.07.2022 по 30.07.2022. Виды работ: Поставка и устройство оборудования скейт-парка и памп-трека. 
Текущая ситуация: Выполнение работ 0 % - Оборудование отправлено, находится в пути. Плановая дата получения оборудования - 15.06.2022. Плановая дата монтажа 20.06.2022-25.06.2022)
Оплата в июле не планируется.
</t>
    </r>
    <r>
      <rPr>
        <b/>
        <sz val="15"/>
        <rFont val="Times New Roman"/>
        <family val="1"/>
        <charset val="204"/>
      </rPr>
      <t/>
    </r>
  </si>
  <si>
    <t xml:space="preserve">Меры социальной поддержки педагогическим работникам производится 37 человекам, в том числе:
- ежемесячное пособие в размере 10 000 руб. в целом 27 молодым педагогам в размере 1 250 000 рублей;
- единовременное пособие 3 человекам в сумме 696 498,27 рублей; 
- компенсация расходов за наем жилого помещения молодому специалисту – 4 человека (50% от суммы договора найма, но не более 10 000 руб.) в размере 162 750 рублей.
- наставникам молодых специалистов в количестве 14 человек ежемесячное пособие в размере 5 000 руб. на общую сумму 313 250,91 рублей.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</si>
</sst>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 _₽_-;_-@_-"/>
    <numFmt numFmtId="165" formatCode="d/m/yy;@"/>
    <numFmt numFmtId="166" formatCode="#,##0.0"/>
    <numFmt numFmtId="167" formatCode="#,##0.000"/>
    <numFmt numFmtId="168" formatCode="0.000"/>
    <numFmt numFmtId="169" formatCode="0.0000"/>
    <numFmt numFmtId="170" formatCode="#,##0.0000"/>
    <numFmt numFmtId="171" formatCode="_-* #,##0.00\ _₽_-;\-* #,##0.00\ _₽_-;_-* &quot;-&quot;??\ _₽_-;_-@_-"/>
  </numFmts>
  <fonts count="32" x14ac:knownFonts="1">
    <font>
      <sz val="11"/>
      <color rgb="FF000000"/>
      <name val="Calibri"/>
      <family val="2"/>
      <charset val="204"/>
    </font>
    <font>
      <sz val="16"/>
      <color rgb="FF000000"/>
      <name val="Times New Roman"/>
      <family val="1"/>
      <charset val="204"/>
    </font>
    <font>
      <b/>
      <sz val="16"/>
      <color rgb="FF000000"/>
      <name val="Times New Roman"/>
      <family val="1"/>
      <charset val="204"/>
    </font>
    <font>
      <b/>
      <sz val="16"/>
      <name val="Times New Roman"/>
      <family val="1"/>
      <charset val="204"/>
    </font>
    <font>
      <i/>
      <u/>
      <sz val="24"/>
      <name val="Times New Roman"/>
      <family val="1"/>
      <charset val="204"/>
    </font>
    <font>
      <b/>
      <sz val="22"/>
      <name val="Times New Roman"/>
      <family val="1"/>
      <charset val="204"/>
    </font>
    <font>
      <sz val="15"/>
      <name val="Times New Roman"/>
      <family val="1"/>
      <charset val="204"/>
    </font>
    <font>
      <b/>
      <sz val="15"/>
      <name val="Times New Roman"/>
      <family val="1"/>
      <charset val="204"/>
    </font>
    <font>
      <b/>
      <sz val="20"/>
      <color rgb="FF2E75B6"/>
      <name val="Times New Roman"/>
      <family val="1"/>
      <charset val="204"/>
    </font>
    <font>
      <b/>
      <sz val="15"/>
      <color rgb="FF000000"/>
      <name val="Times New Roman"/>
      <family val="1"/>
      <charset val="204"/>
    </font>
    <font>
      <b/>
      <sz val="18"/>
      <name val="Times New Roman"/>
      <family val="1"/>
      <charset val="204"/>
    </font>
    <font>
      <b/>
      <sz val="18"/>
      <color rgb="FF0070C0"/>
      <name val="Times New Roman"/>
      <family val="1"/>
      <charset val="204"/>
    </font>
    <font>
      <b/>
      <sz val="20"/>
      <color rgb="FF0070C0"/>
      <name val="Times New Roman"/>
      <family val="1"/>
      <charset val="204"/>
    </font>
    <font>
      <b/>
      <sz val="18"/>
      <color rgb="FF000000"/>
      <name val="Times New Roman"/>
      <family val="1"/>
      <charset val="204"/>
    </font>
    <font>
      <b/>
      <sz val="20"/>
      <color rgb="FF000000"/>
      <name val="Times New Roman"/>
      <family val="1"/>
      <charset val="204"/>
    </font>
    <font>
      <b/>
      <sz val="11"/>
      <color rgb="FF000000"/>
      <name val="Calibri"/>
      <family val="2"/>
      <charset val="204"/>
    </font>
    <font>
      <sz val="20"/>
      <color rgb="FF000000"/>
      <name val="Times New Roman"/>
      <family val="1"/>
      <charset val="204"/>
    </font>
    <font>
      <i/>
      <sz val="15"/>
      <name val="Times New Roman"/>
      <family val="1"/>
      <charset val="204"/>
    </font>
    <font>
      <b/>
      <i/>
      <sz val="15"/>
      <color rgb="FF0070C0"/>
      <name val="Times New Roman"/>
      <family val="1"/>
      <charset val="204"/>
    </font>
    <font>
      <sz val="15"/>
      <color rgb="FF000000"/>
      <name val="Times New Roman"/>
      <family val="1"/>
      <charset val="204"/>
    </font>
    <font>
      <sz val="18"/>
      <name val="Times New Roman"/>
      <family val="1"/>
      <charset val="204"/>
    </font>
    <font>
      <b/>
      <i/>
      <sz val="15"/>
      <name val="Times New Roman"/>
      <family val="1"/>
      <charset val="204"/>
    </font>
    <font>
      <b/>
      <sz val="14"/>
      <name val="Times New Roman"/>
      <family val="1"/>
      <charset val="204"/>
    </font>
    <font>
      <sz val="14"/>
      <name val="Times New Roman"/>
      <family val="1"/>
      <charset val="204"/>
    </font>
    <font>
      <b/>
      <sz val="20"/>
      <name val="Times New Roman"/>
      <family val="1"/>
      <charset val="204"/>
    </font>
    <font>
      <sz val="16"/>
      <name val="Times New Roman"/>
      <family val="1"/>
      <charset val="204"/>
    </font>
    <font>
      <sz val="14"/>
      <color rgb="FFCE181E"/>
      <name val="Times New Roman"/>
      <family val="1"/>
      <charset val="204"/>
    </font>
    <font>
      <sz val="15"/>
      <color rgb="FF000000"/>
      <name val="Calibri"/>
      <family val="2"/>
      <charset val="204"/>
    </font>
    <font>
      <sz val="22"/>
      <color rgb="FF000000"/>
      <name val="Calibri"/>
      <family val="2"/>
      <charset val="204"/>
    </font>
    <font>
      <sz val="11"/>
      <color rgb="FF000000"/>
      <name val="Calibri"/>
      <family val="2"/>
      <charset val="204"/>
    </font>
    <font>
      <sz val="10"/>
      <color rgb="FF000000"/>
      <name val="Times New Roman"/>
      <family val="1"/>
      <charset val="204"/>
    </font>
    <font>
      <sz val="13"/>
      <color rgb="FF000000"/>
      <name val="Times New Roman"/>
      <family val="1"/>
      <charset val="204"/>
    </font>
  </fonts>
  <fills count="14">
    <fill>
      <patternFill patternType="none"/>
    </fill>
    <fill>
      <patternFill patternType="gray125"/>
    </fill>
    <fill>
      <patternFill patternType="solid">
        <fgColor rgb="FFFFFF00"/>
        <bgColor rgb="FFFFD966"/>
      </patternFill>
    </fill>
    <fill>
      <patternFill patternType="solid">
        <fgColor rgb="FFFFE699"/>
        <bgColor rgb="FFFFFF99"/>
      </patternFill>
    </fill>
    <fill>
      <patternFill patternType="solid">
        <fgColor rgb="FFFFF2CC"/>
        <bgColor rgb="FFFBE5D6"/>
      </patternFill>
    </fill>
    <fill>
      <patternFill patternType="solid">
        <fgColor rgb="FFE3D5FF"/>
        <bgColor rgb="FFDAE3F3"/>
      </patternFill>
    </fill>
    <fill>
      <patternFill patternType="solid">
        <fgColor rgb="FFFFFF99"/>
        <bgColor rgb="FFFFE699"/>
      </patternFill>
    </fill>
    <fill>
      <patternFill patternType="solid">
        <fgColor rgb="FFFFD966"/>
        <bgColor rgb="FFFFE699"/>
      </patternFill>
    </fill>
    <fill>
      <patternFill patternType="solid">
        <fgColor rgb="FFC5E0B4"/>
        <bgColor rgb="FFD9D9D9"/>
      </patternFill>
    </fill>
    <fill>
      <patternFill patternType="solid">
        <fgColor rgb="FFF8CBAD"/>
        <bgColor rgb="FFFFCCCC"/>
      </patternFill>
    </fill>
    <fill>
      <patternFill patternType="solid">
        <fgColor rgb="FFFFFFFF"/>
        <bgColor rgb="FFFFF2CC"/>
      </patternFill>
    </fill>
    <fill>
      <patternFill patternType="solid">
        <fgColor rgb="FFFFCCCC"/>
        <bgColor rgb="FFF8CBAD"/>
      </patternFill>
    </fill>
    <fill>
      <patternFill patternType="solid">
        <fgColor rgb="FFFFCCCC"/>
        <bgColor indexed="64"/>
      </patternFill>
    </fill>
    <fill>
      <patternFill patternType="solid">
        <fgColor rgb="FFFFFF00"/>
        <bgColor indexed="64"/>
      </patternFill>
    </fill>
  </fills>
  <borders count="38">
    <border>
      <left/>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s>
  <cellStyleXfs count="4">
    <xf numFmtId="0" fontId="0" fillId="0" borderId="0"/>
    <xf numFmtId="0" fontId="29" fillId="0" borderId="0"/>
    <xf numFmtId="164" fontId="29" fillId="0" borderId="0" applyBorder="0" applyProtection="0"/>
    <xf numFmtId="171" fontId="30" fillId="0" borderId="0" applyFont="0" applyFill="0" applyBorder="0" applyAlignment="0" applyProtection="0"/>
  </cellStyleXfs>
  <cellXfs count="158">
    <xf numFmtId="0" fontId="0" fillId="0" borderId="0" xfId="0"/>
    <xf numFmtId="0" fontId="1" fillId="0" borderId="0" xfId="0" applyFont="1" applyAlignment="1">
      <alignment horizontal="center" vertical="center"/>
    </xf>
    <xf numFmtId="0" fontId="1" fillId="0" borderId="0" xfId="0" applyFont="1"/>
    <xf numFmtId="165" fontId="1" fillId="0" borderId="0" xfId="0" applyNumberFormat="1" applyFont="1"/>
    <xf numFmtId="0" fontId="2" fillId="2" borderId="0" xfId="0" applyFont="1" applyFill="1" applyAlignment="1">
      <alignment horizontal="right" vertical="center"/>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10" fillId="3" borderId="3" xfId="0" applyNumberFormat="1" applyFont="1" applyFill="1" applyBorder="1" applyAlignment="1">
      <alignment horizontal="center" vertical="center"/>
    </xf>
    <xf numFmtId="1" fontId="6" fillId="0" borderId="5" xfId="0" applyNumberFormat="1" applyFont="1" applyBorder="1" applyAlignment="1">
      <alignment horizontal="center" vertical="top" wrapText="1"/>
    </xf>
    <xf numFmtId="1" fontId="6" fillId="4" borderId="6" xfId="0" applyNumberFormat="1" applyFont="1" applyFill="1" applyBorder="1" applyAlignment="1">
      <alignment horizontal="center" vertical="top" wrapText="1"/>
    </xf>
    <xf numFmtId="1" fontId="7" fillId="4" borderId="6" xfId="0" applyNumberFormat="1" applyFont="1" applyFill="1" applyBorder="1" applyAlignment="1">
      <alignment horizontal="center" vertical="top" wrapText="1"/>
    </xf>
    <xf numFmtId="166" fontId="14" fillId="5" borderId="8" xfId="0" applyNumberFormat="1" applyFont="1" applyFill="1" applyBorder="1" applyAlignment="1">
      <alignment horizontal="center" vertical="center"/>
    </xf>
    <xf numFmtId="4" fontId="14" fillId="5" borderId="8" xfId="0" applyNumberFormat="1" applyFont="1" applyFill="1" applyBorder="1" applyAlignment="1">
      <alignment horizontal="center" vertical="center"/>
    </xf>
    <xf numFmtId="167" fontId="14" fillId="5" borderId="8" xfId="0" applyNumberFormat="1" applyFont="1" applyFill="1" applyBorder="1" applyAlignment="1">
      <alignment horizontal="center" vertical="center"/>
    </xf>
    <xf numFmtId="0" fontId="15" fillId="0" borderId="0" xfId="0" applyFont="1"/>
    <xf numFmtId="166" fontId="16" fillId="5" borderId="7" xfId="0" applyNumberFormat="1" applyFont="1" applyFill="1" applyBorder="1" applyAlignment="1">
      <alignment horizontal="center" vertical="center"/>
    </xf>
    <xf numFmtId="4" fontId="16" fillId="5" borderId="7" xfId="0" applyNumberFormat="1" applyFont="1" applyFill="1" applyBorder="1" applyAlignment="1">
      <alignment horizontal="center" vertical="center"/>
    </xf>
    <xf numFmtId="167" fontId="16" fillId="5" borderId="7" xfId="0" applyNumberFormat="1" applyFont="1" applyFill="1" applyBorder="1" applyAlignment="1">
      <alignment horizontal="center" vertical="center"/>
    </xf>
    <xf numFmtId="166" fontId="16" fillId="5" borderId="12" xfId="0" applyNumberFormat="1" applyFont="1" applyFill="1" applyBorder="1" applyAlignment="1">
      <alignment horizontal="center" vertical="center"/>
    </xf>
    <xf numFmtId="4" fontId="16" fillId="5" borderId="12" xfId="0" applyNumberFormat="1" applyFont="1" applyFill="1" applyBorder="1" applyAlignment="1">
      <alignment horizontal="center" vertical="center"/>
    </xf>
    <xf numFmtId="167" fontId="16" fillId="5" borderId="12" xfId="0" applyNumberFormat="1" applyFont="1" applyFill="1" applyBorder="1" applyAlignment="1">
      <alignment horizontal="center" vertical="center"/>
    </xf>
    <xf numFmtId="49" fontId="7" fillId="0" borderId="15" xfId="0" applyNumberFormat="1" applyFont="1" applyBorder="1" applyAlignment="1">
      <alignment horizontal="center" vertical="center"/>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2" fontId="7" fillId="0" borderId="0" xfId="0" applyNumberFormat="1" applyFont="1" applyBorder="1" applyAlignment="1">
      <alignment horizontal="center" vertical="center" wrapText="1"/>
    </xf>
    <xf numFmtId="166" fontId="9" fillId="6" borderId="18" xfId="0" applyNumberFormat="1" applyFont="1" applyFill="1" applyBorder="1" applyAlignment="1">
      <alignment horizontal="center" vertical="center"/>
    </xf>
    <xf numFmtId="2" fontId="10" fillId="6" borderId="8" xfId="0" applyNumberFormat="1" applyFont="1" applyFill="1" applyBorder="1" applyAlignment="1">
      <alignment horizontal="center" vertical="center" wrapText="1"/>
    </xf>
    <xf numFmtId="168" fontId="10" fillId="6" borderId="8" xfId="0" applyNumberFormat="1" applyFont="1" applyFill="1" applyBorder="1" applyAlignment="1">
      <alignment horizontal="center" vertical="center" wrapText="1"/>
    </xf>
    <xf numFmtId="0" fontId="19" fillId="6" borderId="7" xfId="0" applyFont="1" applyFill="1" applyBorder="1" applyAlignment="1">
      <alignment horizontal="center" vertical="center" wrapText="1"/>
    </xf>
    <xf numFmtId="2" fontId="20" fillId="6" borderId="12" xfId="0" applyNumberFormat="1" applyFont="1" applyFill="1" applyBorder="1" applyAlignment="1">
      <alignment horizontal="center" vertical="center" wrapText="1"/>
    </xf>
    <xf numFmtId="2" fontId="20" fillId="6" borderId="7" xfId="0" applyNumberFormat="1" applyFont="1" applyFill="1" applyBorder="1" applyAlignment="1">
      <alignment horizontal="center" vertical="center" wrapText="1"/>
    </xf>
    <xf numFmtId="0" fontId="19" fillId="6" borderId="12" xfId="0" applyFont="1" applyFill="1" applyBorder="1" applyAlignment="1">
      <alignment horizontal="center" vertical="center" wrapText="1"/>
    </xf>
    <xf numFmtId="49" fontId="17" fillId="0" borderId="15" xfId="0" applyNumberFormat="1" applyFont="1" applyBorder="1" applyAlignment="1">
      <alignment horizontal="center" vertical="center"/>
    </xf>
    <xf numFmtId="0" fontId="18" fillId="0" borderId="0"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5" fillId="7" borderId="9" xfId="0" applyFont="1" applyFill="1" applyBorder="1" applyAlignment="1">
      <alignment horizontal="right" vertical="center"/>
    </xf>
    <xf numFmtId="0" fontId="5" fillId="7" borderId="9" xfId="0" applyFont="1" applyFill="1" applyBorder="1" applyAlignment="1">
      <alignment horizontal="left" vertical="center"/>
    </xf>
    <xf numFmtId="0" fontId="3" fillId="7" borderId="9" xfId="0" applyFont="1" applyFill="1" applyBorder="1" applyAlignment="1">
      <alignment horizontal="center" vertical="center"/>
    </xf>
    <xf numFmtId="49" fontId="22" fillId="9" borderId="10" xfId="0" applyNumberFormat="1" applyFont="1" applyFill="1" applyBorder="1" applyAlignment="1">
      <alignment horizontal="center" vertical="center"/>
    </xf>
    <xf numFmtId="0" fontId="7" fillId="9" borderId="21" xfId="0" applyFont="1" applyFill="1" applyBorder="1" applyAlignment="1">
      <alignment horizontal="center" vertical="center" wrapText="1"/>
    </xf>
    <xf numFmtId="0" fontId="0" fillId="0" borderId="0" xfId="0" applyAlignment="1">
      <alignment horizontal="left"/>
    </xf>
    <xf numFmtId="4" fontId="10" fillId="0" borderId="7" xfId="0" applyNumberFormat="1" applyFont="1" applyBorder="1" applyAlignment="1">
      <alignment horizontal="center" vertical="center" wrapText="1"/>
    </xf>
    <xf numFmtId="4" fontId="9" fillId="0" borderId="23" xfId="0" applyNumberFormat="1" applyFont="1" applyBorder="1" applyAlignment="1">
      <alignment horizontal="center" vertical="center"/>
    </xf>
    <xf numFmtId="4" fontId="0" fillId="0" borderId="0" xfId="0" applyNumberFormat="1"/>
    <xf numFmtId="168" fontId="7" fillId="0" borderId="7" xfId="0" applyNumberFormat="1" applyFont="1" applyBorder="1" applyAlignment="1">
      <alignment horizontal="center" vertical="center"/>
    </xf>
    <xf numFmtId="4" fontId="19" fillId="0" borderId="7" xfId="0" applyNumberFormat="1" applyFont="1" applyBorder="1" applyAlignment="1">
      <alignment horizontal="center" vertical="center" wrapText="1"/>
    </xf>
    <xf numFmtId="168" fontId="6" fillId="0" borderId="7" xfId="0" applyNumberFormat="1" applyFont="1" applyBorder="1" applyAlignment="1">
      <alignment horizontal="center" vertical="center"/>
    </xf>
    <xf numFmtId="4" fontId="19" fillId="0" borderId="23" xfId="0" applyNumberFormat="1" applyFont="1" applyBorder="1" applyAlignment="1">
      <alignment horizontal="center" vertical="center" wrapText="1"/>
    </xf>
    <xf numFmtId="169" fontId="19" fillId="0" borderId="7" xfId="2" applyNumberFormat="1" applyFont="1" applyBorder="1" applyAlignment="1" applyProtection="1">
      <alignment horizontal="center" vertical="center" wrapText="1"/>
    </xf>
    <xf numFmtId="165" fontId="1" fillId="0" borderId="0" xfId="0" applyNumberFormat="1" applyFont="1" applyAlignment="1">
      <alignment horizontal="center"/>
    </xf>
    <xf numFmtId="169" fontId="19" fillId="0" borderId="19" xfId="2" applyNumberFormat="1" applyFont="1" applyBorder="1" applyAlignment="1" applyProtection="1">
      <alignment horizontal="center" vertical="center" wrapText="1"/>
    </xf>
    <xf numFmtId="168" fontId="10" fillId="0" borderId="7" xfId="0" applyNumberFormat="1" applyFont="1" applyBorder="1" applyAlignment="1">
      <alignment horizontal="center" vertical="center" wrapText="1"/>
    </xf>
    <xf numFmtId="167" fontId="10"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xf>
    <xf numFmtId="0" fontId="3" fillId="11" borderId="23" xfId="0" applyFont="1" applyFill="1" applyBorder="1" applyAlignment="1">
      <alignment horizontal="center" vertical="center" wrapText="1"/>
    </xf>
    <xf numFmtId="166" fontId="9" fillId="11" borderId="7" xfId="0" applyNumberFormat="1" applyFont="1" applyFill="1" applyBorder="1" applyAlignment="1">
      <alignment horizontal="center" vertical="center"/>
    </xf>
    <xf numFmtId="4" fontId="10" fillId="11" borderId="7" xfId="0" applyNumberFormat="1" applyFont="1" applyFill="1" applyBorder="1" applyAlignment="1">
      <alignment horizontal="center" vertical="center"/>
    </xf>
    <xf numFmtId="167" fontId="10" fillId="11" borderId="7" xfId="0" applyNumberFormat="1" applyFont="1" applyFill="1" applyBorder="1" applyAlignment="1">
      <alignment horizontal="center" vertical="center"/>
    </xf>
    <xf numFmtId="0" fontId="19" fillId="11" borderId="7" xfId="0" applyFont="1" applyFill="1" applyBorder="1" applyAlignment="1">
      <alignment horizontal="center" vertical="center" wrapText="1"/>
    </xf>
    <xf numFmtId="4" fontId="25" fillId="11" borderId="12" xfId="0" applyNumberFormat="1" applyFont="1" applyFill="1" applyBorder="1" applyAlignment="1">
      <alignment horizontal="center" vertical="center"/>
    </xf>
    <xf numFmtId="0" fontId="0" fillId="0" borderId="0" xfId="0" applyFont="1"/>
    <xf numFmtId="0" fontId="19" fillId="11" borderId="12" xfId="0" applyFont="1" applyFill="1" applyBorder="1" applyAlignment="1">
      <alignment horizontal="center" vertical="center" wrapText="1"/>
    </xf>
    <xf numFmtId="4" fontId="19" fillId="10" borderId="7" xfId="0" applyNumberFormat="1" applyFont="1" applyFill="1" applyBorder="1" applyAlignment="1">
      <alignment horizontal="center" vertical="center" wrapText="1"/>
    </xf>
    <xf numFmtId="4" fontId="6" fillId="0" borderId="7" xfId="0" applyNumberFormat="1" applyFont="1" applyBorder="1" applyAlignment="1">
      <alignment horizontal="center" vertical="center"/>
    </xf>
    <xf numFmtId="4" fontId="25" fillId="11" borderId="7" xfId="0" applyNumberFormat="1" applyFont="1" applyFill="1" applyBorder="1" applyAlignment="1">
      <alignment horizontal="center" vertical="center"/>
    </xf>
    <xf numFmtId="49" fontId="22" fillId="9" borderId="1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170" fontId="6" fillId="0" borderId="7" xfId="0" applyNumberFormat="1" applyFont="1" applyBorder="1" applyAlignment="1">
      <alignment horizontal="center" vertical="center"/>
    </xf>
    <xf numFmtId="170" fontId="10" fillId="0" borderId="7" xfId="0" applyNumberFormat="1" applyFont="1" applyBorder="1" applyAlignment="1">
      <alignment horizontal="center" vertical="center" wrapText="1"/>
    </xf>
    <xf numFmtId="170" fontId="10" fillId="11" borderId="7"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166" fontId="9" fillId="6" borderId="8" xfId="0" applyNumberFormat="1" applyFont="1" applyFill="1" applyBorder="1" applyAlignment="1">
      <alignment horizontal="center" vertical="center"/>
    </xf>
    <xf numFmtId="0" fontId="27" fillId="0" borderId="0" xfId="0" applyFont="1"/>
    <xf numFmtId="0" fontId="2" fillId="8" borderId="29" xfId="0" applyFont="1" applyFill="1" applyBorder="1" applyAlignment="1">
      <alignment horizontal="center" vertical="center"/>
    </xf>
    <xf numFmtId="0" fontId="28" fillId="0" borderId="0" xfId="0" applyFont="1"/>
    <xf numFmtId="0" fontId="2" fillId="8" borderId="11" xfId="0" applyFont="1" applyFill="1" applyBorder="1" applyAlignment="1">
      <alignment horizontal="center" vertical="center"/>
    </xf>
    <xf numFmtId="16" fontId="1" fillId="0" borderId="10" xfId="0" applyNumberFormat="1" applyFont="1" applyBorder="1" applyAlignment="1">
      <alignment horizontal="center" vertical="center"/>
    </xf>
    <xf numFmtId="0" fontId="6" fillId="0" borderId="21" xfId="0" applyFont="1" applyBorder="1" applyAlignment="1">
      <alignment horizontal="center" vertical="center" wrapText="1"/>
    </xf>
    <xf numFmtId="0" fontId="9" fillId="10" borderId="23" xfId="0" applyFont="1" applyFill="1" applyBorder="1" applyAlignment="1">
      <alignment horizontal="center" vertical="center" wrapText="1"/>
    </xf>
    <xf numFmtId="4" fontId="1" fillId="0" borderId="7" xfId="0" applyNumberFormat="1" applyFont="1" applyBorder="1"/>
    <xf numFmtId="4" fontId="9" fillId="0" borderId="7" xfId="0" applyNumberFormat="1" applyFont="1" applyBorder="1" applyAlignment="1">
      <alignment horizontal="center" vertical="center"/>
    </xf>
    <xf numFmtId="4" fontId="1" fillId="0" borderId="7" xfId="0" applyNumberFormat="1" applyFont="1" applyBorder="1" applyAlignment="1">
      <alignment horizontal="center"/>
    </xf>
    <xf numFmtId="168" fontId="7" fillId="0" borderId="7" xfId="0" applyNumberFormat="1" applyFont="1" applyFill="1" applyBorder="1" applyAlignment="1">
      <alignment horizontal="center" vertical="center"/>
    </xf>
    <xf numFmtId="168" fontId="6" fillId="0" borderId="7" xfId="0" applyNumberFormat="1" applyFont="1" applyFill="1" applyBorder="1" applyAlignment="1">
      <alignment horizontal="center" vertical="center"/>
    </xf>
    <xf numFmtId="2" fontId="7" fillId="0" borderId="7" xfId="0" applyNumberFormat="1" applyFont="1" applyBorder="1" applyAlignment="1">
      <alignment horizontal="center" vertical="center"/>
    </xf>
    <xf numFmtId="2" fontId="6" fillId="0" borderId="7" xfId="0" applyNumberFormat="1" applyFont="1" applyBorder="1" applyAlignment="1">
      <alignment horizontal="center" vertical="center"/>
    </xf>
    <xf numFmtId="166" fontId="6" fillId="0" borderId="3" xfId="0" applyNumberFormat="1" applyFont="1" applyBorder="1" applyAlignment="1">
      <alignment horizontal="center" vertical="center"/>
    </xf>
    <xf numFmtId="2" fontId="20" fillId="6" borderId="7" xfId="0" applyNumberFormat="1" applyFont="1" applyFill="1" applyBorder="1" applyAlignment="1">
      <alignment horizontal="center" vertical="center" wrapText="1"/>
    </xf>
    <xf numFmtId="4" fontId="9" fillId="0" borderId="23" xfId="0" applyNumberFormat="1" applyFont="1" applyFill="1" applyBorder="1" applyAlignment="1">
      <alignment horizontal="center" vertical="center"/>
    </xf>
    <xf numFmtId="4" fontId="19" fillId="0" borderId="7"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xf>
    <xf numFmtId="0" fontId="0" fillId="12" borderId="0" xfId="0" applyFill="1" applyAlignment="1">
      <alignment vertical="center"/>
    </xf>
    <xf numFmtId="0" fontId="0" fillId="12" borderId="0" xfId="0" applyFill="1"/>
    <xf numFmtId="0" fontId="1" fillId="0" borderId="7" xfId="0" applyFont="1" applyBorder="1" applyAlignment="1">
      <alignment vertical="center"/>
    </xf>
    <xf numFmtId="4" fontId="19" fillId="0" borderId="23" xfId="0" applyNumberFormat="1" applyFont="1" applyFill="1" applyBorder="1" applyAlignment="1">
      <alignment horizontal="center" vertical="center" wrapText="1"/>
    </xf>
    <xf numFmtId="4" fontId="19" fillId="0" borderId="31" xfId="0" applyNumberFormat="1" applyFont="1" applyFill="1" applyBorder="1" applyAlignment="1">
      <alignment horizontal="center" vertical="center" wrapText="1"/>
    </xf>
    <xf numFmtId="4" fontId="19" fillId="0" borderId="21" xfId="0" applyNumberFormat="1" applyFont="1" applyFill="1" applyBorder="1" applyAlignment="1">
      <alignment horizontal="center" vertical="center" wrapText="1"/>
    </xf>
    <xf numFmtId="49" fontId="1" fillId="0" borderId="7" xfId="0" applyNumberFormat="1" applyFont="1" applyBorder="1" applyAlignment="1">
      <alignment horizontal="center" vertical="center"/>
    </xf>
    <xf numFmtId="49" fontId="1" fillId="8" borderId="33" xfId="0" applyNumberFormat="1" applyFont="1" applyFill="1" applyBorder="1" applyAlignment="1">
      <alignment horizontal="center" vertical="center"/>
    </xf>
    <xf numFmtId="49" fontId="1" fillId="8" borderId="34" xfId="0" applyNumberFormat="1" applyFont="1" applyFill="1" applyBorder="1" applyAlignment="1">
      <alignment horizontal="center" vertical="center"/>
    </xf>
    <xf numFmtId="49" fontId="1" fillId="8" borderId="35" xfId="0" applyNumberFormat="1" applyFont="1" applyFill="1" applyBorder="1" applyAlignment="1">
      <alignment horizontal="center" vertical="center"/>
    </xf>
    <xf numFmtId="0" fontId="3" fillId="0" borderId="1" xfId="0" applyFont="1" applyBorder="1" applyAlignment="1">
      <alignment horizontal="center" vertical="center" wrapText="1"/>
    </xf>
    <xf numFmtId="166"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top" wrapText="1"/>
    </xf>
    <xf numFmtId="49" fontId="7" fillId="5" borderId="2" xfId="0" applyNumberFormat="1" applyFont="1" applyFill="1" applyBorder="1" applyAlignment="1">
      <alignment horizontal="center" vertical="center"/>
    </xf>
    <xf numFmtId="0" fontId="13" fillId="5" borderId="3" xfId="0" applyFont="1" applyFill="1" applyBorder="1" applyAlignment="1">
      <alignment horizontal="center" vertical="center" wrapText="1"/>
    </xf>
    <xf numFmtId="4" fontId="14" fillId="5" borderId="9" xfId="0" applyNumberFormat="1" applyFont="1" applyFill="1" applyBorder="1" applyAlignment="1">
      <alignment horizontal="center" vertical="center"/>
    </xf>
    <xf numFmtId="49" fontId="17" fillId="6" borderId="16" xfId="0" applyNumberFormat="1" applyFont="1" applyFill="1" applyBorder="1" applyAlignment="1">
      <alignment horizontal="center" vertical="center"/>
    </xf>
    <xf numFmtId="0" fontId="9" fillId="6" borderId="17"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21" fillId="8" borderId="20" xfId="0" applyFont="1" applyFill="1" applyBorder="1" applyAlignment="1">
      <alignment horizontal="center" vertical="center" wrapText="1"/>
    </xf>
    <xf numFmtId="166" fontId="9" fillId="9" borderId="22" xfId="0" applyNumberFormat="1" applyFont="1" applyFill="1" applyBorder="1" applyAlignment="1">
      <alignment horizontal="center" vertical="center"/>
    </xf>
    <xf numFmtId="49" fontId="23" fillId="0" borderId="24" xfId="0" applyNumberFormat="1" applyFont="1" applyBorder="1" applyAlignment="1">
      <alignment horizontal="center" vertical="center"/>
    </xf>
    <xf numFmtId="0" fontId="6" fillId="0" borderId="23" xfId="0" applyFont="1" applyBorder="1" applyAlignment="1">
      <alignment horizontal="center" vertical="center" wrapText="1"/>
    </xf>
    <xf numFmtId="4" fontId="6" fillId="0" borderId="23" xfId="0" applyNumberFormat="1" applyFont="1" applyFill="1" applyBorder="1" applyAlignment="1">
      <alignment horizontal="center" vertical="top" wrapText="1"/>
    </xf>
    <xf numFmtId="4" fontId="6" fillId="0" borderId="31" xfId="0" applyNumberFormat="1" applyFont="1" applyFill="1" applyBorder="1" applyAlignment="1">
      <alignment horizontal="center" vertical="top" wrapText="1"/>
    </xf>
    <xf numFmtId="4" fontId="6" fillId="0" borderId="21" xfId="0" applyNumberFormat="1" applyFont="1" applyFill="1" applyBorder="1" applyAlignment="1">
      <alignment horizontal="center" vertical="top" wrapText="1"/>
    </xf>
    <xf numFmtId="49" fontId="23"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49" fontId="23" fillId="0" borderId="11" xfId="0" applyNumberFormat="1" applyFont="1" applyBorder="1" applyAlignment="1">
      <alignment horizontal="center" vertical="center"/>
    </xf>
    <xf numFmtId="0" fontId="21" fillId="8" borderId="14" xfId="0" applyFont="1" applyFill="1" applyBorder="1" applyAlignment="1">
      <alignment horizontal="center" vertical="center" wrapText="1"/>
    </xf>
    <xf numFmtId="166" fontId="9" fillId="9" borderId="8" xfId="0" applyNumberFormat="1" applyFont="1" applyFill="1" applyBorder="1" applyAlignment="1">
      <alignment horizontal="center" vertical="center"/>
    </xf>
    <xf numFmtId="49" fontId="23" fillId="0" borderId="10" xfId="0" applyNumberFormat="1" applyFont="1" applyBorder="1" applyAlignment="1">
      <alignment horizontal="center" vertical="center"/>
    </xf>
    <xf numFmtId="4" fontId="6" fillId="0" borderId="23" xfId="0" applyNumberFormat="1" applyFont="1" applyFill="1" applyBorder="1" applyAlignment="1">
      <alignment horizontal="center" vertical="center" wrapText="1"/>
    </xf>
    <xf numFmtId="4" fontId="0" fillId="0" borderId="31" xfId="0" applyNumberFormat="1" applyFont="1" applyFill="1" applyBorder="1" applyAlignment="1">
      <alignment horizontal="center" vertical="center" wrapText="1"/>
    </xf>
    <xf numFmtId="4" fontId="0" fillId="0" borderId="21"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0" fontId="3" fillId="11" borderId="13" xfId="0" applyFont="1" applyFill="1" applyBorder="1" applyAlignment="1">
      <alignment horizontal="center" vertical="center"/>
    </xf>
    <xf numFmtId="4" fontId="3" fillId="11" borderId="12" xfId="0" applyNumberFormat="1" applyFont="1" applyFill="1" applyBorder="1" applyAlignment="1">
      <alignment horizontal="center" vertical="center"/>
    </xf>
    <xf numFmtId="0" fontId="24" fillId="11" borderId="25" xfId="0" applyFont="1" applyFill="1" applyBorder="1" applyAlignment="1">
      <alignment horizontal="center" vertical="center" wrapText="1"/>
    </xf>
    <xf numFmtId="0" fontId="31" fillId="0" borderId="32" xfId="0" applyFont="1" applyBorder="1" applyAlignment="1">
      <alignment horizontal="center" vertical="center" wrapText="1"/>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 fillId="11" borderId="27" xfId="0" applyFont="1" applyFill="1" applyBorder="1" applyAlignment="1">
      <alignment horizontal="center" vertical="center"/>
    </xf>
    <xf numFmtId="49" fontId="26" fillId="0" borderId="11" xfId="0" applyNumberFormat="1" applyFont="1" applyBorder="1" applyAlignment="1">
      <alignment horizontal="center" vertical="center"/>
    </xf>
    <xf numFmtId="0" fontId="21" fillId="8" borderId="3" xfId="0" applyFont="1" applyFill="1" applyBorder="1" applyAlignment="1">
      <alignment horizontal="center" vertical="center" wrapText="1"/>
    </xf>
    <xf numFmtId="49" fontId="23" fillId="0" borderId="28" xfId="0" applyNumberFormat="1" applyFont="1" applyBorder="1" applyAlignment="1">
      <alignment horizontal="center" vertical="center"/>
    </xf>
    <xf numFmtId="4" fontId="6" fillId="0" borderId="7" xfId="0" applyNumberFormat="1" applyFont="1" applyFill="1" applyBorder="1" applyAlignment="1">
      <alignment horizontal="left" vertical="center" wrapText="1"/>
    </xf>
    <xf numFmtId="4" fontId="3" fillId="11" borderId="23" xfId="0" applyNumberFormat="1" applyFont="1" applyFill="1" applyBorder="1" applyAlignment="1">
      <alignment horizontal="center" vertical="center"/>
    </xf>
    <xf numFmtId="4" fontId="3" fillId="11" borderId="31" xfId="0" applyNumberFormat="1" applyFont="1" applyFill="1" applyBorder="1" applyAlignment="1">
      <alignment horizontal="center" vertical="center"/>
    </xf>
    <xf numFmtId="4" fontId="3" fillId="11" borderId="25" xfId="0" applyNumberFormat="1" applyFont="1" applyFill="1" applyBorder="1" applyAlignment="1">
      <alignment horizontal="center" vertical="center"/>
    </xf>
    <xf numFmtId="4" fontId="6" fillId="0" borderId="7" xfId="0" applyNumberFormat="1" applyFont="1" applyBorder="1" applyAlignment="1">
      <alignment horizontal="left" vertical="center" wrapText="1"/>
    </xf>
    <xf numFmtId="0" fontId="14" fillId="3" borderId="3" xfId="0" applyFont="1" applyFill="1" applyBorder="1" applyAlignment="1">
      <alignment horizontal="center" vertical="center"/>
    </xf>
    <xf numFmtId="2" fontId="18" fillId="6" borderId="17" xfId="0" applyNumberFormat="1" applyFont="1" applyFill="1" applyBorder="1" applyAlignment="1">
      <alignment horizontal="center" vertical="center" wrapText="1"/>
    </xf>
    <xf numFmtId="0" fontId="2" fillId="8" borderId="30" xfId="0" applyFont="1" applyFill="1" applyBorder="1" applyAlignment="1">
      <alignment horizontal="center"/>
    </xf>
    <xf numFmtId="0" fontId="1" fillId="0" borderId="26" xfId="0" applyFont="1" applyBorder="1" applyAlignment="1">
      <alignment horizontal="center" vertical="center"/>
    </xf>
    <xf numFmtId="0" fontId="2" fillId="8" borderId="19" xfId="0" applyFont="1" applyFill="1" applyBorder="1" applyAlignment="1">
      <alignment horizontal="center"/>
    </xf>
    <xf numFmtId="0" fontId="1" fillId="0" borderId="11" xfId="0" applyFont="1" applyBorder="1" applyAlignment="1">
      <alignment horizontal="center" vertical="center"/>
    </xf>
    <xf numFmtId="49" fontId="1" fillId="0" borderId="11" xfId="0" applyNumberFormat="1" applyFont="1" applyBorder="1" applyAlignment="1">
      <alignment horizontal="center" vertical="center"/>
    </xf>
    <xf numFmtId="4" fontId="1" fillId="0" borderId="7" xfId="0" applyNumberFormat="1" applyFont="1" applyBorder="1" applyAlignment="1">
      <alignment horizontal="center" vertical="center" wrapText="1"/>
    </xf>
    <xf numFmtId="0" fontId="2" fillId="8"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4" fontId="10" fillId="13" borderId="7" xfId="0" applyNumberFormat="1" applyFont="1" applyFill="1" applyBorder="1" applyAlignment="1">
      <alignment horizontal="center" vertical="center" wrapText="1"/>
    </xf>
    <xf numFmtId="4" fontId="6" fillId="13" borderId="7" xfId="0" applyNumberFormat="1" applyFont="1" applyFill="1" applyBorder="1" applyAlignment="1">
      <alignment horizontal="center" vertical="center"/>
    </xf>
  </cellXfs>
  <cellStyles count="4">
    <cellStyle name="Обычный" xfId="0" builtinId="0"/>
    <cellStyle name="Пояснение 2" xfId="1"/>
    <cellStyle name="Финансовый 2" xfId="2"/>
    <cellStyle name="Финансовый 2 2" xfId="3"/>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2E75B6"/>
      <rgbColor rgb="FFD0CECE"/>
      <rgbColor rgb="FF808080"/>
      <rgbColor rgb="FF5B9BD5"/>
      <rgbColor rgb="FF993366"/>
      <rgbColor rgb="FFFFF2CC"/>
      <rgbColor rgb="FFDEEBF7"/>
      <rgbColor rgb="FF660066"/>
      <rgbColor rgb="FFFBE5D6"/>
      <rgbColor rgb="FF0070C0"/>
      <rgbColor rgb="FFE3D5FF"/>
      <rgbColor rgb="FF000080"/>
      <rgbColor rgb="FFFF00FF"/>
      <rgbColor rgb="FFFFE699"/>
      <rgbColor rgb="FF00FFFF"/>
      <rgbColor rgb="FF800080"/>
      <rgbColor rgb="FF800000"/>
      <rgbColor rgb="FF008080"/>
      <rgbColor rgb="FF0000FF"/>
      <rgbColor rgb="FF00CCFF"/>
      <rgbColor rgb="FFDAE3F3"/>
      <rgbColor rgb="FFE2F0D9"/>
      <rgbColor rgb="FFFFFF99"/>
      <rgbColor rgb="FFC5E0B4"/>
      <rgbColor rgb="FFF4B183"/>
      <rgbColor rgb="FFFFCCCC"/>
      <rgbColor rgb="FFF8CBAD"/>
      <rgbColor rgb="FF4472C4"/>
      <rgbColor rgb="FF33CCCC"/>
      <rgbColor rgb="FF99CC00"/>
      <rgbColor rgb="FFFFD966"/>
      <rgbColor rgb="FFFF9900"/>
      <rgbColor rgb="FFFF6600"/>
      <rgbColor rgb="FF666699"/>
      <rgbColor rgb="FFD9D9D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8"/>
  <sheetViews>
    <sheetView tabSelected="1" view="pageBreakPreview" zoomScale="50" zoomScaleNormal="50" zoomScaleSheetLayoutView="50" zoomScalePageLayoutView="65" workbookViewId="0">
      <pane xSplit="3" ySplit="4" topLeftCell="D125" activePane="bottomRight" state="frozen"/>
      <selection pane="topRight" activeCell="I1" sqref="I1"/>
      <selection pane="bottomLeft" activeCell="A353" sqref="A353"/>
      <selection pane="bottomRight" activeCell="D136" sqref="D136"/>
    </sheetView>
  </sheetViews>
  <sheetFormatPr defaultColWidth="9.140625" defaultRowHeight="20.25" x14ac:dyDescent="0.3"/>
  <cols>
    <col min="1" max="1" width="10.5703125" style="1" customWidth="1"/>
    <col min="2" max="2" width="74.42578125" style="2" customWidth="1"/>
    <col min="3" max="3" width="26" style="3" customWidth="1"/>
    <col min="4" max="4" width="19.7109375" style="2" customWidth="1"/>
    <col min="5" max="5" width="21.85546875" style="2" customWidth="1"/>
    <col min="6" max="6" width="22.42578125" style="2" customWidth="1"/>
    <col min="7" max="7" width="255.5703125" style="2" customWidth="1"/>
    <col min="8" max="8" width="159.5703125" customWidth="1"/>
  </cols>
  <sheetData>
    <row r="1" spans="1:7" x14ac:dyDescent="0.3">
      <c r="B1" s="4" t="s">
        <v>0</v>
      </c>
    </row>
    <row r="2" spans="1:7" ht="107.25" customHeight="1" x14ac:dyDescent="0.25">
      <c r="A2" s="103" t="s">
        <v>1</v>
      </c>
      <c r="B2" s="103"/>
      <c r="C2" s="103"/>
      <c r="D2" s="103"/>
      <c r="E2" s="103"/>
      <c r="F2" s="103"/>
      <c r="G2" s="103"/>
    </row>
    <row r="3" spans="1:7" ht="101.25" customHeight="1" x14ac:dyDescent="0.25">
      <c r="A3" s="5" t="s">
        <v>2</v>
      </c>
      <c r="B3" s="6" t="s">
        <v>3</v>
      </c>
      <c r="C3" s="88"/>
      <c r="D3" s="104" t="s">
        <v>4</v>
      </c>
      <c r="E3" s="104"/>
      <c r="F3" s="104"/>
      <c r="G3" s="105" t="s">
        <v>5</v>
      </c>
    </row>
    <row r="4" spans="1:7" ht="147" customHeight="1" x14ac:dyDescent="0.25">
      <c r="A4" s="5"/>
      <c r="B4" s="7" t="s">
        <v>6</v>
      </c>
      <c r="C4" s="8" t="s">
        <v>7</v>
      </c>
      <c r="D4" s="9" t="s">
        <v>8</v>
      </c>
      <c r="E4" s="8" t="s">
        <v>9</v>
      </c>
      <c r="F4" s="10" t="s">
        <v>73</v>
      </c>
      <c r="G4" s="105"/>
    </row>
    <row r="5" spans="1:7" s="14" customFormat="1" ht="24.75" customHeight="1" x14ac:dyDescent="0.25">
      <c r="A5" s="106"/>
      <c r="B5" s="107" t="s">
        <v>10</v>
      </c>
      <c r="C5" s="11" t="s">
        <v>11</v>
      </c>
      <c r="D5" s="12">
        <f>D6+D7+D8</f>
        <v>569.91224738000005</v>
      </c>
      <c r="E5" s="12">
        <f>E6+E7+E8</f>
        <v>378.27566502000002</v>
      </c>
      <c r="F5" s="13">
        <f>F6+F7+F8</f>
        <v>123.09184708999999</v>
      </c>
      <c r="G5" s="108"/>
    </row>
    <row r="6" spans="1:7" s="14" customFormat="1" ht="24.75" customHeight="1" x14ac:dyDescent="0.25">
      <c r="A6" s="106"/>
      <c r="B6" s="107"/>
      <c r="C6" s="15" t="s">
        <v>12</v>
      </c>
      <c r="D6" s="16">
        <f t="shared" ref="D6:F8" si="0">D11+D95</f>
        <v>162.56905069000001</v>
      </c>
      <c r="E6" s="16">
        <f t="shared" si="0"/>
        <v>31.7747311</v>
      </c>
      <c r="F6" s="16">
        <f t="shared" si="0"/>
        <v>15</v>
      </c>
      <c r="G6" s="108"/>
    </row>
    <row r="7" spans="1:7" s="14" customFormat="1" ht="24.75" customHeight="1" x14ac:dyDescent="0.25">
      <c r="A7" s="106"/>
      <c r="B7" s="107"/>
      <c r="C7" s="15" t="s">
        <v>13</v>
      </c>
      <c r="D7" s="16">
        <f t="shared" si="0"/>
        <v>267.37072216000001</v>
      </c>
      <c r="E7" s="16">
        <f t="shared" si="0"/>
        <v>254.86198215000002</v>
      </c>
      <c r="F7" s="17">
        <f t="shared" si="0"/>
        <v>80.40954923999999</v>
      </c>
      <c r="G7" s="108"/>
    </row>
    <row r="8" spans="1:7" s="14" customFormat="1" ht="24.75" customHeight="1" x14ac:dyDescent="0.25">
      <c r="A8" s="106"/>
      <c r="B8" s="107"/>
      <c r="C8" s="18" t="s">
        <v>14</v>
      </c>
      <c r="D8" s="19">
        <f t="shared" si="0"/>
        <v>139.97247453</v>
      </c>
      <c r="E8" s="19">
        <f t="shared" si="0"/>
        <v>91.638951770000006</v>
      </c>
      <c r="F8" s="20">
        <f t="shared" si="0"/>
        <v>27.682297850000001</v>
      </c>
      <c r="G8" s="108"/>
    </row>
    <row r="9" spans="1:7" s="14" customFormat="1" ht="11.25" customHeight="1" x14ac:dyDescent="0.25">
      <c r="A9" s="21"/>
      <c r="B9" s="22"/>
      <c r="C9" s="23"/>
      <c r="D9" s="24"/>
      <c r="E9" s="24"/>
      <c r="F9" s="24"/>
      <c r="G9" s="24"/>
    </row>
    <row r="10" spans="1:7" s="14" customFormat="1" ht="24.75" customHeight="1" x14ac:dyDescent="0.25">
      <c r="A10" s="109"/>
      <c r="B10" s="110" t="s">
        <v>15</v>
      </c>
      <c r="C10" s="25" t="s">
        <v>11</v>
      </c>
      <c r="D10" s="26">
        <f>SUM(D11:D13)</f>
        <v>55.062979920000004</v>
      </c>
      <c r="E10" s="26">
        <f>SUM(E11:E13)</f>
        <v>46.179177200000005</v>
      </c>
      <c r="F10" s="27">
        <f>SUM(F11:F13)</f>
        <v>27.221099460000001</v>
      </c>
      <c r="G10" s="111"/>
    </row>
    <row r="11" spans="1:7" s="14" customFormat="1" ht="24.75" customHeight="1" x14ac:dyDescent="0.25">
      <c r="A11" s="109"/>
      <c r="B11" s="110"/>
      <c r="C11" s="28" t="s">
        <v>12</v>
      </c>
      <c r="D11" s="29">
        <f>D49+D61+D78+D89</f>
        <v>33.847150689999999</v>
      </c>
      <c r="E11" s="29">
        <f t="shared" ref="E11:F11" si="1">E49+E61+E78+E89</f>
        <v>31.7747311</v>
      </c>
      <c r="F11" s="29">
        <f t="shared" si="1"/>
        <v>15</v>
      </c>
      <c r="G11" s="111"/>
    </row>
    <row r="12" spans="1:7" s="14" customFormat="1" ht="24.75" customHeight="1" x14ac:dyDescent="0.25">
      <c r="A12" s="109"/>
      <c r="B12" s="110"/>
      <c r="C12" s="28" t="s">
        <v>13</v>
      </c>
      <c r="D12" s="29">
        <f>D50+D62+D79+D90</f>
        <v>18.61995216</v>
      </c>
      <c r="E12" s="29">
        <f t="shared" ref="E12:F12" si="2">E50+E62+E79+E90</f>
        <v>12.038998010000002</v>
      </c>
      <c r="F12" s="29">
        <f t="shared" si="2"/>
        <v>10.00075833</v>
      </c>
      <c r="G12" s="111"/>
    </row>
    <row r="13" spans="1:7" s="14" customFormat="1" ht="24.75" customHeight="1" x14ac:dyDescent="0.25">
      <c r="A13" s="109"/>
      <c r="B13" s="110"/>
      <c r="C13" s="31" t="s">
        <v>14</v>
      </c>
      <c r="D13" s="29">
        <f>D51+D63+D80+D91</f>
        <v>2.5958770699999993</v>
      </c>
      <c r="E13" s="29">
        <f t="shared" ref="E13:F13" si="3">E51+E63+E80+E91</f>
        <v>2.3654480899999992</v>
      </c>
      <c r="F13" s="29">
        <f t="shared" si="3"/>
        <v>2.22034113</v>
      </c>
      <c r="G13" s="111"/>
    </row>
    <row r="14" spans="1:7" s="14" customFormat="1" ht="11.25" customHeight="1" x14ac:dyDescent="0.25">
      <c r="A14" s="32"/>
      <c r="B14" s="23"/>
      <c r="C14" s="23"/>
      <c r="D14" s="33"/>
      <c r="E14" s="33"/>
      <c r="F14" s="33"/>
      <c r="G14" s="33"/>
    </row>
    <row r="15" spans="1:7" ht="39.75" customHeight="1" x14ac:dyDescent="0.25">
      <c r="A15" s="34"/>
      <c r="B15" s="35"/>
      <c r="C15" s="35"/>
      <c r="D15" s="36" t="s">
        <v>16</v>
      </c>
      <c r="E15" s="37" t="s">
        <v>17</v>
      </c>
      <c r="F15" s="38"/>
      <c r="G15" s="35"/>
    </row>
    <row r="16" spans="1:7" ht="21" customHeight="1" x14ac:dyDescent="0.25">
      <c r="A16" s="112" t="s">
        <v>18</v>
      </c>
      <c r="B16" s="112"/>
      <c r="C16" s="112"/>
      <c r="D16" s="112"/>
      <c r="E16" s="112"/>
      <c r="F16" s="112"/>
      <c r="G16" s="112"/>
    </row>
    <row r="17" spans="1:10" ht="29.25" customHeight="1" x14ac:dyDescent="0.25">
      <c r="A17" s="39"/>
      <c r="B17" s="40" t="s">
        <v>19</v>
      </c>
      <c r="C17" s="113"/>
      <c r="D17" s="113"/>
      <c r="E17" s="113"/>
      <c r="F17" s="113"/>
      <c r="G17" s="113"/>
      <c r="J17" s="41"/>
    </row>
    <row r="18" spans="1:10" ht="33.75" customHeight="1" x14ac:dyDescent="0.25">
      <c r="A18" s="114"/>
      <c r="B18" s="115" t="s">
        <v>22</v>
      </c>
      <c r="C18" s="43" t="s">
        <v>21</v>
      </c>
      <c r="D18" s="45">
        <f>SUM(D19:D21)</f>
        <v>0.65</v>
      </c>
      <c r="E18" s="84">
        <f>SUM(E19:E21)</f>
        <v>0.65</v>
      </c>
      <c r="F18" s="45">
        <f>SUM(F19:F21)</f>
        <v>0.65</v>
      </c>
      <c r="G18" s="116" t="s">
        <v>74</v>
      </c>
    </row>
    <row r="19" spans="1:10" ht="51" customHeight="1" x14ac:dyDescent="0.25">
      <c r="A19" s="114"/>
      <c r="B19" s="115"/>
      <c r="C19" s="46" t="s">
        <v>12</v>
      </c>
      <c r="D19" s="47">
        <v>0</v>
      </c>
      <c r="E19" s="47">
        <v>0</v>
      </c>
      <c r="F19" s="47">
        <v>0</v>
      </c>
      <c r="G19" s="117"/>
    </row>
    <row r="20" spans="1:10" ht="36" customHeight="1" x14ac:dyDescent="0.25">
      <c r="A20" s="114"/>
      <c r="B20" s="115"/>
      <c r="C20" s="46" t="s">
        <v>13</v>
      </c>
      <c r="D20" s="47">
        <v>0.63049999000000001</v>
      </c>
      <c r="E20" s="47">
        <v>0.63</v>
      </c>
      <c r="F20" s="47">
        <v>0.63</v>
      </c>
      <c r="G20" s="117"/>
    </row>
    <row r="21" spans="1:10" ht="48.75" customHeight="1" x14ac:dyDescent="0.25">
      <c r="A21" s="114"/>
      <c r="B21" s="115"/>
      <c r="C21" s="48" t="s">
        <v>14</v>
      </c>
      <c r="D21" s="47">
        <v>1.9500010000000002E-2</v>
      </c>
      <c r="E21" s="85">
        <v>0.02</v>
      </c>
      <c r="F21" s="85">
        <v>0.02</v>
      </c>
      <c r="G21" s="118"/>
    </row>
    <row r="22" spans="1:10" ht="36" customHeight="1" x14ac:dyDescent="0.25">
      <c r="A22" s="124"/>
      <c r="B22" s="120" t="s">
        <v>23</v>
      </c>
      <c r="C22" s="43" t="s">
        <v>21</v>
      </c>
      <c r="D22" s="45">
        <f>SUM(D23:D25)</f>
        <v>0.34126846999999999</v>
      </c>
      <c r="E22" s="45">
        <f>SUM(E23:E25)</f>
        <v>0.34100000000000003</v>
      </c>
      <c r="F22" s="45">
        <f>SUM(F23:F25)</f>
        <v>0.34100000000000003</v>
      </c>
      <c r="G22" s="116" t="s">
        <v>75</v>
      </c>
    </row>
    <row r="23" spans="1:10" ht="36" customHeight="1" x14ac:dyDescent="0.25">
      <c r="A23" s="124"/>
      <c r="B23" s="120"/>
      <c r="C23" s="46" t="s">
        <v>12</v>
      </c>
      <c r="D23" s="47">
        <v>0</v>
      </c>
      <c r="E23" s="47">
        <v>0</v>
      </c>
      <c r="F23" s="47">
        <v>0</v>
      </c>
      <c r="G23" s="117"/>
    </row>
    <row r="24" spans="1:10" ht="36" customHeight="1" x14ac:dyDescent="0.25">
      <c r="A24" s="124"/>
      <c r="B24" s="120"/>
      <c r="C24" s="46" t="s">
        <v>13</v>
      </c>
      <c r="D24" s="47">
        <v>0</v>
      </c>
      <c r="E24" s="47">
        <v>0</v>
      </c>
      <c r="F24" s="47">
        <v>0</v>
      </c>
      <c r="G24" s="117"/>
    </row>
    <row r="25" spans="1:10" ht="37.5" customHeight="1" x14ac:dyDescent="0.25">
      <c r="A25" s="124"/>
      <c r="B25" s="120"/>
      <c r="C25" s="48" t="s">
        <v>14</v>
      </c>
      <c r="D25" s="47">
        <v>0.34126846999999999</v>
      </c>
      <c r="E25" s="47">
        <v>0.34100000000000003</v>
      </c>
      <c r="F25" s="47">
        <v>0.34100000000000003</v>
      </c>
      <c r="G25" s="118"/>
    </row>
    <row r="26" spans="1:10" ht="41.25" customHeight="1" x14ac:dyDescent="0.25">
      <c r="A26" s="121"/>
      <c r="B26" s="120" t="s">
        <v>24</v>
      </c>
      <c r="C26" s="43" t="s">
        <v>21</v>
      </c>
      <c r="D26" s="45">
        <f>SUM(D27:D29)</f>
        <v>0.45274542000000001</v>
      </c>
      <c r="E26" s="45">
        <f>SUM(E27:E29)</f>
        <v>0.16958235999999999</v>
      </c>
      <c r="F26" s="45">
        <f>SUM(F27:F29)</f>
        <v>0.17</v>
      </c>
      <c r="G26" s="116" t="s">
        <v>76</v>
      </c>
    </row>
    <row r="27" spans="1:10" ht="41.25" customHeight="1" x14ac:dyDescent="0.25">
      <c r="A27" s="121"/>
      <c r="B27" s="120"/>
      <c r="C27" s="46" t="s">
        <v>12</v>
      </c>
      <c r="D27" s="47">
        <v>0</v>
      </c>
      <c r="E27" s="47">
        <v>0</v>
      </c>
      <c r="F27" s="47">
        <v>0</v>
      </c>
      <c r="G27" s="117"/>
    </row>
    <row r="28" spans="1:10" ht="37.5" customHeight="1" x14ac:dyDescent="0.25">
      <c r="A28" s="121"/>
      <c r="B28" s="120"/>
      <c r="C28" s="46" t="s">
        <v>13</v>
      </c>
      <c r="D28" s="47">
        <v>0.43916305999999999</v>
      </c>
      <c r="E28" s="47">
        <v>0.156</v>
      </c>
      <c r="F28" s="47">
        <v>0.156</v>
      </c>
      <c r="G28" s="117"/>
    </row>
    <row r="29" spans="1:10" ht="41.25" customHeight="1" x14ac:dyDescent="0.25">
      <c r="A29" s="121"/>
      <c r="B29" s="120"/>
      <c r="C29" s="46" t="s">
        <v>14</v>
      </c>
      <c r="D29" s="47">
        <v>1.358236E-2</v>
      </c>
      <c r="E29" s="47">
        <v>1.358236E-2</v>
      </c>
      <c r="F29" s="47">
        <v>1.4E-2</v>
      </c>
      <c r="G29" s="118"/>
    </row>
    <row r="30" spans="1:10" ht="39.75" customHeight="1" x14ac:dyDescent="0.25">
      <c r="A30" s="114"/>
      <c r="B30" s="120" t="s">
        <v>25</v>
      </c>
      <c r="C30" s="43" t="s">
        <v>21</v>
      </c>
      <c r="D30" s="86">
        <f>D31+D32+D33</f>
        <v>2.9154556700000001</v>
      </c>
      <c r="E30" s="86">
        <f>E31+E32+E33</f>
        <v>2.87065372</v>
      </c>
      <c r="F30" s="45">
        <f>SUM(F31:F33)</f>
        <v>1.1286168299999999</v>
      </c>
      <c r="G30" s="125" t="s">
        <v>86</v>
      </c>
    </row>
    <row r="31" spans="1:10" ht="36" customHeight="1" x14ac:dyDescent="0.25">
      <c r="A31" s="114"/>
      <c r="B31" s="120"/>
      <c r="C31" s="46" t="s">
        <v>12</v>
      </c>
      <c r="D31" s="47">
        <v>0</v>
      </c>
      <c r="E31" s="47">
        <v>0</v>
      </c>
      <c r="F31" s="47">
        <v>0</v>
      </c>
      <c r="G31" s="126"/>
    </row>
    <row r="32" spans="1:10" ht="36" customHeight="1" x14ac:dyDescent="0.25">
      <c r="A32" s="114"/>
      <c r="B32" s="120"/>
      <c r="C32" s="46" t="s">
        <v>13</v>
      </c>
      <c r="D32" s="49">
        <v>2.8279920000000001</v>
      </c>
      <c r="E32" s="87">
        <v>2.7845341100000001</v>
      </c>
      <c r="F32" s="47">
        <v>1.0947583299999999</v>
      </c>
      <c r="G32" s="126"/>
    </row>
    <row r="33" spans="1:10" ht="120" customHeight="1" x14ac:dyDescent="0.3">
      <c r="A33" s="114"/>
      <c r="B33" s="120"/>
      <c r="C33" s="50" t="s">
        <v>14</v>
      </c>
      <c r="D33" s="51">
        <v>8.7463669999999993E-2</v>
      </c>
      <c r="E33" s="87">
        <v>8.6119609999999999E-2</v>
      </c>
      <c r="F33" s="47">
        <v>3.38585E-2</v>
      </c>
      <c r="G33" s="127"/>
    </row>
    <row r="34" spans="1:10" s="14" customFormat="1" ht="21.75" customHeight="1" x14ac:dyDescent="0.25">
      <c r="A34" s="119"/>
      <c r="B34" s="120" t="s">
        <v>26</v>
      </c>
      <c r="C34" s="43" t="s">
        <v>21</v>
      </c>
      <c r="D34" s="52">
        <f>SUM(D35:D37)</f>
        <v>9.8727543300000011</v>
      </c>
      <c r="E34" s="52">
        <f>SUM(E35:E37)</f>
        <v>5.69618263</v>
      </c>
      <c r="F34" s="52">
        <f>SUM(F35:F37)</f>
        <v>5.69618263</v>
      </c>
      <c r="G34" s="116" t="s">
        <v>77</v>
      </c>
    </row>
    <row r="35" spans="1:10" ht="21.75" customHeight="1" x14ac:dyDescent="0.25">
      <c r="A35" s="119"/>
      <c r="B35" s="120"/>
      <c r="C35" s="46" t="s">
        <v>12</v>
      </c>
      <c r="D35" s="47">
        <v>0</v>
      </c>
      <c r="E35" s="47">
        <v>0</v>
      </c>
      <c r="F35" s="47">
        <v>0</v>
      </c>
      <c r="G35" s="117"/>
      <c r="I35" s="44"/>
    </row>
    <row r="36" spans="1:10" ht="21.75" customHeight="1" x14ac:dyDescent="0.25">
      <c r="A36" s="119"/>
      <c r="B36" s="120"/>
      <c r="C36" s="46" t="s">
        <v>13</v>
      </c>
      <c r="D36" s="47">
        <v>9.5765717000000006</v>
      </c>
      <c r="E36" s="47">
        <v>5.4</v>
      </c>
      <c r="F36" s="47">
        <v>5.4</v>
      </c>
      <c r="G36" s="117"/>
    </row>
    <row r="37" spans="1:10" ht="67.5" customHeight="1" x14ac:dyDescent="0.25">
      <c r="A37" s="119"/>
      <c r="B37" s="120"/>
      <c r="C37" s="46" t="s">
        <v>14</v>
      </c>
      <c r="D37" s="47">
        <v>0.29618263</v>
      </c>
      <c r="E37" s="47">
        <v>0.29618263</v>
      </c>
      <c r="F37" s="47">
        <v>0.29618263</v>
      </c>
      <c r="G37" s="117"/>
    </row>
    <row r="38" spans="1:10" s="14" customFormat="1" ht="21.75" customHeight="1" x14ac:dyDescent="0.25">
      <c r="A38" s="121"/>
      <c r="B38" s="120" t="s">
        <v>27</v>
      </c>
      <c r="C38" s="43" t="s">
        <v>21</v>
      </c>
      <c r="D38" s="52">
        <f>SUM(D39:D41)</f>
        <v>1.038</v>
      </c>
      <c r="E38" s="52">
        <f>SUM(E39:E41)</f>
        <v>0.88100000000000001</v>
      </c>
      <c r="F38" s="52">
        <f>SUM(F39:F41)</f>
        <v>0.88100000000000001</v>
      </c>
      <c r="G38" s="116" t="s">
        <v>78</v>
      </c>
    </row>
    <row r="39" spans="1:10" ht="21.75" customHeight="1" x14ac:dyDescent="0.25">
      <c r="A39" s="121"/>
      <c r="B39" s="120"/>
      <c r="C39" s="46" t="s">
        <v>12</v>
      </c>
      <c r="D39" s="47">
        <v>0</v>
      </c>
      <c r="E39" s="47">
        <v>0</v>
      </c>
      <c r="F39" s="47">
        <v>0</v>
      </c>
      <c r="G39" s="117"/>
      <c r="I39" s="44"/>
    </row>
    <row r="40" spans="1:10" ht="21.75" customHeight="1" x14ac:dyDescent="0.25">
      <c r="A40" s="121"/>
      <c r="B40" s="120"/>
      <c r="C40" s="46" t="s">
        <v>13</v>
      </c>
      <c r="D40" s="47">
        <v>0</v>
      </c>
      <c r="E40" s="47">
        <v>0</v>
      </c>
      <c r="F40" s="47">
        <v>0</v>
      </c>
      <c r="G40" s="117"/>
    </row>
    <row r="41" spans="1:10" ht="32.25" customHeight="1" x14ac:dyDescent="0.25">
      <c r="A41" s="121"/>
      <c r="B41" s="120"/>
      <c r="C41" s="46" t="s">
        <v>14</v>
      </c>
      <c r="D41" s="47">
        <v>1.038</v>
      </c>
      <c r="E41" s="47">
        <v>0.88100000000000001</v>
      </c>
      <c r="F41" s="47">
        <v>0.88100000000000001</v>
      </c>
      <c r="G41" s="118"/>
    </row>
    <row r="42" spans="1:10" ht="21" customHeight="1" x14ac:dyDescent="0.25">
      <c r="A42" s="122" t="s">
        <v>28</v>
      </c>
      <c r="B42" s="122"/>
      <c r="C42" s="122"/>
      <c r="D42" s="122"/>
      <c r="E42" s="122"/>
      <c r="F42" s="122"/>
      <c r="G42" s="122"/>
    </row>
    <row r="43" spans="1:10" ht="26.25" customHeight="1" x14ac:dyDescent="0.25">
      <c r="A43" s="39"/>
      <c r="B43" s="40" t="s">
        <v>19</v>
      </c>
      <c r="C43" s="123"/>
      <c r="D43" s="123"/>
      <c r="E43" s="123"/>
      <c r="F43" s="123"/>
      <c r="G43" s="123"/>
      <c r="J43" s="41"/>
    </row>
    <row r="44" spans="1:10" s="14" customFormat="1" ht="21.75" customHeight="1" x14ac:dyDescent="0.25">
      <c r="A44" s="121" t="s">
        <v>29</v>
      </c>
      <c r="B44" s="120" t="s">
        <v>30</v>
      </c>
      <c r="C44" s="43" t="s">
        <v>21</v>
      </c>
      <c r="D44" s="53">
        <f>SUM(D45:D47)</f>
        <v>2.5000000000000001E-2</v>
      </c>
      <c r="E44" s="53">
        <f>SUM(E45:E47)</f>
        <v>2.5000000000000001E-2</v>
      </c>
      <c r="F44" s="53">
        <f>SUM(F45:F47)</f>
        <v>2.5000000000000001E-2</v>
      </c>
      <c r="G44" s="128" t="s">
        <v>79</v>
      </c>
    </row>
    <row r="45" spans="1:10" ht="21.75" customHeight="1" x14ac:dyDescent="0.25">
      <c r="A45" s="121"/>
      <c r="B45" s="120"/>
      <c r="C45" s="46" t="s">
        <v>12</v>
      </c>
      <c r="D45" s="54">
        <v>0</v>
      </c>
      <c r="E45" s="54">
        <v>0</v>
      </c>
      <c r="F45" s="54">
        <v>0</v>
      </c>
      <c r="G45" s="128"/>
    </row>
    <row r="46" spans="1:10" ht="21.75" customHeight="1" x14ac:dyDescent="0.25">
      <c r="A46" s="121"/>
      <c r="B46" s="120"/>
      <c r="C46" s="46" t="s">
        <v>13</v>
      </c>
      <c r="D46" s="54">
        <v>0</v>
      </c>
      <c r="E46" s="54">
        <v>0</v>
      </c>
      <c r="F46" s="54">
        <v>0</v>
      </c>
      <c r="G46" s="128"/>
    </row>
    <row r="47" spans="1:10" ht="21.75" customHeight="1" x14ac:dyDescent="0.25">
      <c r="A47" s="121"/>
      <c r="B47" s="120"/>
      <c r="C47" s="46" t="s">
        <v>14</v>
      </c>
      <c r="D47" s="54">
        <v>2.5000000000000001E-2</v>
      </c>
      <c r="E47" s="54">
        <v>2.5000000000000001E-2</v>
      </c>
      <c r="F47" s="54">
        <v>2.5000000000000001E-2</v>
      </c>
      <c r="G47" s="128"/>
    </row>
    <row r="48" spans="1:10" s="14" customFormat="1" ht="40.5" x14ac:dyDescent="0.25">
      <c r="A48" s="129" t="str">
        <f>D15</f>
        <v>I</v>
      </c>
      <c r="B48" s="55" t="s">
        <v>31</v>
      </c>
      <c r="C48" s="56" t="s">
        <v>11</v>
      </c>
      <c r="D48" s="57">
        <f>D49+D50+D51</f>
        <v>15.295223890000001</v>
      </c>
      <c r="E48" s="57">
        <f>E49+E50+E51</f>
        <v>10.633418710000003</v>
      </c>
      <c r="F48" s="58">
        <f>F49+F50+F51</f>
        <v>8.8917994599999997</v>
      </c>
      <c r="G48" s="130"/>
    </row>
    <row r="49" spans="1:7" s="61" customFormat="1" ht="21" customHeight="1" x14ac:dyDescent="0.25">
      <c r="A49" s="129"/>
      <c r="B49" s="131" t="str">
        <f>E15</f>
        <v>ДЕМОГРАФИЯ</v>
      </c>
      <c r="C49" s="59" t="s">
        <v>12</v>
      </c>
      <c r="D49" s="60">
        <f t="shared" ref="D49:F51" si="4">D39+D35+D31+D27+D23+D19+D45</f>
        <v>0</v>
      </c>
      <c r="E49" s="60">
        <f t="shared" si="4"/>
        <v>0</v>
      </c>
      <c r="F49" s="60">
        <f t="shared" si="4"/>
        <v>0</v>
      </c>
      <c r="G49" s="130"/>
    </row>
    <row r="50" spans="1:7" s="61" customFormat="1" ht="28.5" customHeight="1" x14ac:dyDescent="0.25">
      <c r="A50" s="129"/>
      <c r="B50" s="131"/>
      <c r="C50" s="59" t="s">
        <v>13</v>
      </c>
      <c r="D50" s="60">
        <f t="shared" si="4"/>
        <v>13.474226750000001</v>
      </c>
      <c r="E50" s="60">
        <f t="shared" si="4"/>
        <v>8.9705341100000027</v>
      </c>
      <c r="F50" s="60">
        <f t="shared" si="4"/>
        <v>7.2807583299999994</v>
      </c>
      <c r="G50" s="130"/>
    </row>
    <row r="51" spans="1:7" s="14" customFormat="1" ht="21" customHeight="1" x14ac:dyDescent="0.25">
      <c r="A51" s="129"/>
      <c r="B51" s="131"/>
      <c r="C51" s="62" t="s">
        <v>14</v>
      </c>
      <c r="D51" s="60">
        <f t="shared" si="4"/>
        <v>1.8209971399999998</v>
      </c>
      <c r="E51" s="60">
        <f t="shared" si="4"/>
        <v>1.6628845999999997</v>
      </c>
      <c r="F51" s="60">
        <f t="shared" si="4"/>
        <v>1.6110411299999998</v>
      </c>
      <c r="G51" s="130"/>
    </row>
    <row r="52" spans="1:7" s="14" customFormat="1" ht="39.75" customHeight="1" x14ac:dyDescent="0.25">
      <c r="A52" s="34"/>
      <c r="B52" s="35"/>
      <c r="C52" s="35"/>
      <c r="D52" s="36" t="s">
        <v>32</v>
      </c>
      <c r="E52" s="37" t="s">
        <v>33</v>
      </c>
      <c r="F52" s="38"/>
      <c r="G52" s="35"/>
    </row>
    <row r="53" spans="1:7" s="14" customFormat="1" ht="21" customHeight="1" x14ac:dyDescent="0.25">
      <c r="A53" s="112" t="s">
        <v>34</v>
      </c>
      <c r="B53" s="112"/>
      <c r="C53" s="112"/>
      <c r="D53" s="112"/>
      <c r="E53" s="112"/>
      <c r="F53" s="112"/>
      <c r="G53" s="112"/>
    </row>
    <row r="54" spans="1:7" s="14" customFormat="1" ht="21" customHeight="1" x14ac:dyDescent="0.25">
      <c r="A54" s="112" t="s">
        <v>36</v>
      </c>
      <c r="B54" s="112"/>
      <c r="C54" s="112"/>
      <c r="D54" s="112"/>
      <c r="E54" s="112"/>
      <c r="F54" s="112"/>
      <c r="G54" s="112"/>
    </row>
    <row r="55" spans="1:7" s="14" customFormat="1" ht="19.5" x14ac:dyDescent="0.25">
      <c r="A55" s="39"/>
      <c r="B55" s="40" t="s">
        <v>19</v>
      </c>
      <c r="C55" s="113"/>
      <c r="D55" s="113"/>
      <c r="E55" s="113"/>
      <c r="F55" s="113"/>
      <c r="G55" s="113"/>
    </row>
    <row r="56" spans="1:7" s="14" customFormat="1" ht="22.5" customHeight="1" x14ac:dyDescent="0.25">
      <c r="A56" s="121" t="s">
        <v>37</v>
      </c>
      <c r="B56" s="120" t="s">
        <v>38</v>
      </c>
      <c r="C56" s="43" t="s">
        <v>21</v>
      </c>
      <c r="D56" s="42">
        <f>SUM(D57:D59)</f>
        <v>4.1349999999999998</v>
      </c>
      <c r="E56" s="42">
        <f>SUM(E57:E59)</f>
        <v>2.42</v>
      </c>
      <c r="F56" s="42">
        <f>SUM(F57:F59)</f>
        <v>2.42</v>
      </c>
      <c r="G56" s="132" t="s">
        <v>98</v>
      </c>
    </row>
    <row r="57" spans="1:7" s="14" customFormat="1" ht="19.5" x14ac:dyDescent="0.25">
      <c r="A57" s="121"/>
      <c r="B57" s="120"/>
      <c r="C57" s="46" t="s">
        <v>12</v>
      </c>
      <c r="D57" s="64">
        <v>0</v>
      </c>
      <c r="E57" s="64">
        <v>0</v>
      </c>
      <c r="F57" s="64">
        <v>0</v>
      </c>
      <c r="G57" s="133"/>
    </row>
    <row r="58" spans="1:7" s="14" customFormat="1" ht="19.5" x14ac:dyDescent="0.25">
      <c r="A58" s="121"/>
      <c r="B58" s="120"/>
      <c r="C58" s="46" t="s">
        <v>13</v>
      </c>
      <c r="D58" s="64">
        <v>4.1349999999999998</v>
      </c>
      <c r="E58" s="64">
        <v>2.42</v>
      </c>
      <c r="F58" s="64">
        <v>2.42</v>
      </c>
      <c r="G58" s="133"/>
    </row>
    <row r="59" spans="1:7" s="14" customFormat="1" ht="39" customHeight="1" x14ac:dyDescent="0.25">
      <c r="A59" s="121"/>
      <c r="B59" s="120"/>
      <c r="C59" s="46" t="s">
        <v>14</v>
      </c>
      <c r="D59" s="64">
        <v>0</v>
      </c>
      <c r="E59" s="64">
        <v>0</v>
      </c>
      <c r="F59" s="64">
        <v>0</v>
      </c>
      <c r="G59" s="134"/>
    </row>
    <row r="60" spans="1:7" s="14" customFormat="1" ht="41.25" thickBot="1" x14ac:dyDescent="0.3">
      <c r="A60" s="135" t="str">
        <f>D52</f>
        <v>III</v>
      </c>
      <c r="B60" s="55" t="s">
        <v>31</v>
      </c>
      <c r="C60" s="56" t="s">
        <v>11</v>
      </c>
      <c r="D60" s="57">
        <f>D61+D62+D63</f>
        <v>4.1349999999999998</v>
      </c>
      <c r="E60" s="57">
        <f>E61+E62+E63</f>
        <v>2.42</v>
      </c>
      <c r="F60" s="57">
        <f>F61+F62+F63</f>
        <v>2.42</v>
      </c>
      <c r="G60" s="130"/>
    </row>
    <row r="61" spans="1:7" s="14" customFormat="1" x14ac:dyDescent="0.25">
      <c r="A61" s="135"/>
      <c r="B61" s="131" t="str">
        <f>E52</f>
        <v>ОБРАЗОВАНИЕ</v>
      </c>
      <c r="C61" s="59" t="s">
        <v>12</v>
      </c>
      <c r="D61" s="65">
        <f t="shared" ref="D61:F63" si="5">D57</f>
        <v>0</v>
      </c>
      <c r="E61" s="65">
        <f t="shared" si="5"/>
        <v>0</v>
      </c>
      <c r="F61" s="65">
        <f t="shared" si="5"/>
        <v>0</v>
      </c>
      <c r="G61" s="130"/>
    </row>
    <row r="62" spans="1:7" s="14" customFormat="1" x14ac:dyDescent="0.25">
      <c r="A62" s="135"/>
      <c r="B62" s="131"/>
      <c r="C62" s="59" t="s">
        <v>13</v>
      </c>
      <c r="D62" s="65">
        <f t="shared" si="5"/>
        <v>4.1349999999999998</v>
      </c>
      <c r="E62" s="65">
        <f t="shared" si="5"/>
        <v>2.42</v>
      </c>
      <c r="F62" s="65">
        <f t="shared" si="5"/>
        <v>2.42</v>
      </c>
      <c r="G62" s="130"/>
    </row>
    <row r="63" spans="1:7" s="14" customFormat="1" x14ac:dyDescent="0.25">
      <c r="A63" s="135"/>
      <c r="B63" s="131"/>
      <c r="C63" s="62" t="s">
        <v>14</v>
      </c>
      <c r="D63" s="65">
        <f t="shared" si="5"/>
        <v>0</v>
      </c>
      <c r="E63" s="65">
        <f t="shared" si="5"/>
        <v>0</v>
      </c>
      <c r="F63" s="65">
        <f t="shared" si="5"/>
        <v>0</v>
      </c>
      <c r="G63" s="130"/>
    </row>
    <row r="64" spans="1:7" s="14" customFormat="1" ht="57.75" customHeight="1" x14ac:dyDescent="0.25">
      <c r="A64" s="34"/>
      <c r="B64" s="35"/>
      <c r="C64" s="35"/>
      <c r="D64" s="36" t="s">
        <v>39</v>
      </c>
      <c r="E64" s="37" t="s">
        <v>40</v>
      </c>
      <c r="F64" s="38"/>
      <c r="G64" s="35"/>
    </row>
    <row r="65" spans="1:7" s="14" customFormat="1" ht="21" customHeight="1" x14ac:dyDescent="0.25">
      <c r="A65" s="112" t="s">
        <v>41</v>
      </c>
      <c r="B65" s="112"/>
      <c r="C65" s="112"/>
      <c r="D65" s="112"/>
      <c r="E65" s="112"/>
      <c r="F65" s="112"/>
      <c r="G65" s="112"/>
    </row>
    <row r="66" spans="1:7" s="14" customFormat="1" ht="19.5" x14ac:dyDescent="0.25">
      <c r="A66" s="39"/>
      <c r="B66" s="40" t="s">
        <v>19</v>
      </c>
      <c r="C66" s="113"/>
      <c r="D66" s="113"/>
      <c r="E66" s="113"/>
      <c r="F66" s="113"/>
      <c r="G66" s="113"/>
    </row>
    <row r="67" spans="1:7" s="14" customFormat="1" ht="22.5" customHeight="1" x14ac:dyDescent="0.25">
      <c r="A67" s="136" t="s">
        <v>20</v>
      </c>
      <c r="B67" s="120" t="s">
        <v>42</v>
      </c>
      <c r="C67" s="43" t="s">
        <v>21</v>
      </c>
      <c r="D67" s="42">
        <f>SUM(D68:D70)</f>
        <v>32.586125629999998</v>
      </c>
      <c r="E67" s="42">
        <f>SUM(E68:E70)</f>
        <v>32.586125629999998</v>
      </c>
      <c r="F67" s="42">
        <f>SUM(F68:F70)</f>
        <v>15.38</v>
      </c>
      <c r="G67" s="125" t="s">
        <v>97</v>
      </c>
    </row>
    <row r="68" spans="1:7" s="14" customFormat="1" ht="19.5" x14ac:dyDescent="0.25">
      <c r="A68" s="136"/>
      <c r="B68" s="120"/>
      <c r="C68" s="63" t="s">
        <v>12</v>
      </c>
      <c r="D68" s="64">
        <v>31.7747311</v>
      </c>
      <c r="E68" s="64">
        <v>31.7747311</v>
      </c>
      <c r="F68" s="64">
        <v>15</v>
      </c>
      <c r="G68" s="126"/>
    </row>
    <row r="69" spans="1:7" s="14" customFormat="1" ht="19.5" x14ac:dyDescent="0.25">
      <c r="A69" s="136"/>
      <c r="B69" s="120"/>
      <c r="C69" s="63" t="s">
        <v>13</v>
      </c>
      <c r="D69" s="64">
        <v>0.64846389999999998</v>
      </c>
      <c r="E69" s="64">
        <v>0.64846389999999998</v>
      </c>
      <c r="F69" s="64">
        <v>0.3</v>
      </c>
      <c r="G69" s="126"/>
    </row>
    <row r="70" spans="1:7" s="14" customFormat="1" ht="409.5" customHeight="1" thickBot="1" x14ac:dyDescent="0.3">
      <c r="A70" s="136"/>
      <c r="B70" s="120"/>
      <c r="C70" s="63" t="s">
        <v>14</v>
      </c>
      <c r="D70" s="64">
        <v>0.16293062999999999</v>
      </c>
      <c r="E70" s="64">
        <v>0.16293062999999999</v>
      </c>
      <c r="F70" s="64">
        <v>0.08</v>
      </c>
      <c r="G70" s="127"/>
    </row>
    <row r="71" spans="1:7" s="14" customFormat="1" ht="21" customHeight="1" thickBot="1" x14ac:dyDescent="0.3">
      <c r="A71" s="137" t="s">
        <v>43</v>
      </c>
      <c r="B71" s="137"/>
      <c r="C71" s="137"/>
      <c r="D71" s="137"/>
      <c r="E71" s="137"/>
      <c r="F71" s="137"/>
      <c r="G71" s="137"/>
    </row>
    <row r="72" spans="1:7" s="14" customFormat="1" ht="19.5" x14ac:dyDescent="0.25">
      <c r="A72" s="66"/>
      <c r="B72" s="67" t="s">
        <v>19</v>
      </c>
      <c r="C72" s="123"/>
      <c r="D72" s="123"/>
      <c r="E72" s="123"/>
      <c r="F72" s="123"/>
      <c r="G72" s="123"/>
    </row>
    <row r="73" spans="1:7" s="14" customFormat="1" ht="22.5" customHeight="1" x14ac:dyDescent="0.25">
      <c r="A73" s="138" t="s">
        <v>20</v>
      </c>
      <c r="B73" s="115" t="s">
        <v>44</v>
      </c>
      <c r="C73" s="43" t="s">
        <v>21</v>
      </c>
      <c r="D73" s="42">
        <f>SUM(D74:D76)</f>
        <v>3.0366304</v>
      </c>
      <c r="E73" s="42">
        <f>SUM(E74:E76)</f>
        <v>0.52963285999999998</v>
      </c>
      <c r="F73" s="42">
        <f>SUM(F74:F76)</f>
        <v>0.52680000000000005</v>
      </c>
      <c r="G73" s="139" t="s">
        <v>83</v>
      </c>
    </row>
    <row r="74" spans="1:7" s="14" customFormat="1" ht="19.5" x14ac:dyDescent="0.25">
      <c r="A74" s="138"/>
      <c r="B74" s="115"/>
      <c r="C74" s="63" t="s">
        <v>12</v>
      </c>
      <c r="D74" s="64">
        <v>2.07241959</v>
      </c>
      <c r="E74" s="64">
        <v>0</v>
      </c>
      <c r="F74" s="64">
        <v>0</v>
      </c>
      <c r="G74" s="139"/>
    </row>
    <row r="75" spans="1:7" s="14" customFormat="1" ht="19.5" x14ac:dyDescent="0.25">
      <c r="A75" s="138"/>
      <c r="B75" s="115"/>
      <c r="C75" s="63" t="s">
        <v>13</v>
      </c>
      <c r="D75" s="64">
        <v>0.36226151000000001</v>
      </c>
      <c r="E75" s="64">
        <v>0</v>
      </c>
      <c r="F75" s="64">
        <v>0</v>
      </c>
      <c r="G75" s="139"/>
    </row>
    <row r="76" spans="1:7" s="14" customFormat="1" ht="91.7" customHeight="1" x14ac:dyDescent="0.25">
      <c r="A76" s="138"/>
      <c r="B76" s="115"/>
      <c r="C76" s="63" t="s">
        <v>14</v>
      </c>
      <c r="D76" s="64">
        <v>0.60194930000000002</v>
      </c>
      <c r="E76" s="64">
        <v>0.52963285999999998</v>
      </c>
      <c r="F76" s="64">
        <v>0.52680000000000005</v>
      </c>
      <c r="G76" s="139"/>
    </row>
    <row r="77" spans="1:7" s="14" customFormat="1" ht="41.25" thickBot="1" x14ac:dyDescent="0.3">
      <c r="A77" s="135" t="str">
        <f>D64</f>
        <v>IV</v>
      </c>
      <c r="B77" s="55" t="s">
        <v>31</v>
      </c>
      <c r="C77" s="56" t="s">
        <v>11</v>
      </c>
      <c r="D77" s="57">
        <f>D78+D79+D80</f>
        <v>35.622756029999998</v>
      </c>
      <c r="E77" s="57">
        <f>E78+E79+E80</f>
        <v>33.115758489999997</v>
      </c>
      <c r="F77" s="57">
        <f>F78+F79+F80</f>
        <v>15.9068</v>
      </c>
      <c r="G77" s="140"/>
    </row>
    <row r="78" spans="1:7" s="14" customFormat="1" ht="21" thickBot="1" x14ac:dyDescent="0.3">
      <c r="A78" s="135"/>
      <c r="B78" s="131" t="str">
        <f>E64</f>
        <v>ЖИЛЬЕ И ГОРОДСКАЯ СРЕДА</v>
      </c>
      <c r="C78" s="59" t="s">
        <v>12</v>
      </c>
      <c r="D78" s="65">
        <f t="shared" ref="D78:F80" si="6">D74+D68</f>
        <v>33.847150689999999</v>
      </c>
      <c r="E78" s="65">
        <f t="shared" si="6"/>
        <v>31.7747311</v>
      </c>
      <c r="F78" s="65">
        <f t="shared" si="6"/>
        <v>15</v>
      </c>
      <c r="G78" s="141"/>
    </row>
    <row r="79" spans="1:7" s="14" customFormat="1" ht="21" thickBot="1" x14ac:dyDescent="0.3">
      <c r="A79" s="135"/>
      <c r="B79" s="131"/>
      <c r="C79" s="59" t="s">
        <v>13</v>
      </c>
      <c r="D79" s="65">
        <f t="shared" si="6"/>
        <v>1.01072541</v>
      </c>
      <c r="E79" s="65">
        <f t="shared" si="6"/>
        <v>0.64846389999999998</v>
      </c>
      <c r="F79" s="65">
        <f t="shared" si="6"/>
        <v>0.3</v>
      </c>
      <c r="G79" s="141"/>
    </row>
    <row r="80" spans="1:7" s="14" customFormat="1" ht="21" thickBot="1" x14ac:dyDescent="0.3">
      <c r="A80" s="135"/>
      <c r="B80" s="131"/>
      <c r="C80" s="62" t="s">
        <v>14</v>
      </c>
      <c r="D80" s="65">
        <f t="shared" si="6"/>
        <v>0.76487992999999999</v>
      </c>
      <c r="E80" s="65">
        <f t="shared" si="6"/>
        <v>0.69256348999999995</v>
      </c>
      <c r="F80" s="65">
        <f t="shared" si="6"/>
        <v>0.60680000000000001</v>
      </c>
      <c r="G80" s="142"/>
    </row>
    <row r="81" spans="1:7" s="14" customFormat="1" ht="48.75" customHeight="1" thickBot="1" x14ac:dyDescent="0.3">
      <c r="A81" s="34"/>
      <c r="B81" s="35"/>
      <c r="C81" s="35"/>
      <c r="D81" s="36" t="s">
        <v>45</v>
      </c>
      <c r="E81" s="37" t="s">
        <v>46</v>
      </c>
      <c r="F81" s="38"/>
      <c r="G81" s="35"/>
    </row>
    <row r="82" spans="1:7" s="14" customFormat="1" ht="21" customHeight="1" x14ac:dyDescent="0.25">
      <c r="A82" s="137" t="s">
        <v>47</v>
      </c>
      <c r="B82" s="137"/>
      <c r="C82" s="137"/>
      <c r="D82" s="137"/>
      <c r="E82" s="137"/>
      <c r="F82" s="137"/>
      <c r="G82" s="137"/>
    </row>
    <row r="83" spans="1:7" s="14" customFormat="1" ht="19.5" x14ac:dyDescent="0.25">
      <c r="A83" s="39"/>
      <c r="B83" s="40" t="s">
        <v>19</v>
      </c>
      <c r="C83" s="123"/>
      <c r="D83" s="123"/>
      <c r="E83" s="123"/>
      <c r="F83" s="123"/>
      <c r="G83" s="123"/>
    </row>
    <row r="84" spans="1:7" s="14" customFormat="1" ht="22.5" customHeight="1" x14ac:dyDescent="0.25">
      <c r="A84" s="121" t="s">
        <v>20</v>
      </c>
      <c r="B84" s="120" t="s">
        <v>48</v>
      </c>
      <c r="C84" s="43" t="s">
        <v>21</v>
      </c>
      <c r="D84" s="42">
        <f>SUM(D85:D87)</f>
        <v>0.01</v>
      </c>
      <c r="E84" s="42">
        <f>SUM(E85:E87)</f>
        <v>0.01</v>
      </c>
      <c r="F84" s="69">
        <f>SUM(F85:F87)</f>
        <v>2.5000000000000001E-3</v>
      </c>
      <c r="G84" s="143" t="s">
        <v>49</v>
      </c>
    </row>
    <row r="85" spans="1:7" s="14" customFormat="1" ht="19.5" x14ac:dyDescent="0.25">
      <c r="A85" s="121"/>
      <c r="B85" s="120"/>
      <c r="C85" s="46" t="s">
        <v>12</v>
      </c>
      <c r="D85" s="64">
        <v>0</v>
      </c>
      <c r="E85" s="64">
        <v>0</v>
      </c>
      <c r="F85" s="64">
        <v>0</v>
      </c>
      <c r="G85" s="143"/>
    </row>
    <row r="86" spans="1:7" s="14" customFormat="1" ht="19.5" x14ac:dyDescent="0.25">
      <c r="A86" s="121"/>
      <c r="B86" s="120"/>
      <c r="C86" s="46" t="s">
        <v>13</v>
      </c>
      <c r="D86" s="64">
        <v>0</v>
      </c>
      <c r="E86" s="64">
        <v>0</v>
      </c>
      <c r="F86" s="64">
        <v>0</v>
      </c>
      <c r="G86" s="143"/>
    </row>
    <row r="87" spans="1:7" s="14" customFormat="1" ht="41.25" customHeight="1" x14ac:dyDescent="0.25">
      <c r="A87" s="121"/>
      <c r="B87" s="120"/>
      <c r="C87" s="46" t="s">
        <v>14</v>
      </c>
      <c r="D87" s="64">
        <v>0.01</v>
      </c>
      <c r="E87" s="64">
        <v>0.01</v>
      </c>
      <c r="F87" s="68">
        <v>2.5000000000000001E-3</v>
      </c>
      <c r="G87" s="143"/>
    </row>
    <row r="88" spans="1:7" s="14" customFormat="1" ht="40.5" x14ac:dyDescent="0.25">
      <c r="A88" s="135" t="str">
        <f>D81</f>
        <v>XI</v>
      </c>
      <c r="B88" s="55" t="s">
        <v>31</v>
      </c>
      <c r="C88" s="56" t="s">
        <v>11</v>
      </c>
      <c r="D88" s="57">
        <f>D89+D90+D91</f>
        <v>0.01</v>
      </c>
      <c r="E88" s="57">
        <f>E89+E90+E91</f>
        <v>0.01</v>
      </c>
      <c r="F88" s="70">
        <f>F89+F90+F91</f>
        <v>2.5000000000000001E-3</v>
      </c>
      <c r="G88" s="130"/>
    </row>
    <row r="89" spans="1:7" s="14" customFormat="1" x14ac:dyDescent="0.25">
      <c r="A89" s="135"/>
      <c r="B89" s="131" t="str">
        <f>E81</f>
        <v>МАЛОЕ И СРЕДНЕЕ ПРЕДПРИНИМАТЕЛЬСТВО</v>
      </c>
      <c r="C89" s="59" t="s">
        <v>12</v>
      </c>
      <c r="D89" s="65">
        <f>D85</f>
        <v>0</v>
      </c>
      <c r="E89" s="65">
        <f t="shared" ref="E89:F89" si="7">E85</f>
        <v>0</v>
      </c>
      <c r="F89" s="65">
        <f t="shared" si="7"/>
        <v>0</v>
      </c>
      <c r="G89" s="130"/>
    </row>
    <row r="90" spans="1:7" s="14" customFormat="1" x14ac:dyDescent="0.25">
      <c r="A90" s="135"/>
      <c r="B90" s="131"/>
      <c r="C90" s="59" t="s">
        <v>13</v>
      </c>
      <c r="D90" s="65">
        <f t="shared" ref="D90:F91" si="8">D86</f>
        <v>0</v>
      </c>
      <c r="E90" s="65">
        <f t="shared" si="8"/>
        <v>0</v>
      </c>
      <c r="F90" s="65">
        <f t="shared" si="8"/>
        <v>0</v>
      </c>
      <c r="G90" s="130"/>
    </row>
    <row r="91" spans="1:7" s="14" customFormat="1" x14ac:dyDescent="0.25">
      <c r="A91" s="135"/>
      <c r="B91" s="131"/>
      <c r="C91" s="62" t="s">
        <v>14</v>
      </c>
      <c r="D91" s="65">
        <f t="shared" si="8"/>
        <v>0.01</v>
      </c>
      <c r="E91" s="65">
        <f t="shared" si="8"/>
        <v>0.01</v>
      </c>
      <c r="F91" s="65">
        <f t="shared" si="8"/>
        <v>2.5000000000000001E-3</v>
      </c>
      <c r="G91" s="130"/>
    </row>
    <row r="92" spans="1:7" ht="49.5" customHeight="1" x14ac:dyDescent="0.25">
      <c r="A92" s="144" t="s">
        <v>50</v>
      </c>
      <c r="B92" s="144"/>
      <c r="C92" s="144"/>
      <c r="D92" s="144"/>
      <c r="E92" s="144"/>
      <c r="F92" s="144"/>
      <c r="G92" s="144"/>
    </row>
    <row r="93" spans="1:7" ht="7.5" customHeight="1" x14ac:dyDescent="0.25">
      <c r="A93" s="71"/>
      <c r="B93" s="72"/>
      <c r="C93" s="72"/>
      <c r="D93" s="72"/>
      <c r="E93" s="72"/>
      <c r="F93" s="72"/>
      <c r="G93" s="72"/>
    </row>
    <row r="94" spans="1:7" s="74" customFormat="1" ht="22.5" customHeight="1" x14ac:dyDescent="0.3">
      <c r="A94" s="109"/>
      <c r="B94" s="110" t="s">
        <v>51</v>
      </c>
      <c r="C94" s="73" t="s">
        <v>11</v>
      </c>
      <c r="D94" s="26">
        <f>SUM(D95:D97)</f>
        <v>514.84926745999996</v>
      </c>
      <c r="E94" s="26">
        <f>SUM(E95:E97)</f>
        <v>332.09648781999999</v>
      </c>
      <c r="F94" s="26">
        <f>SUM(F95:F97)</f>
        <v>95.870747629999997</v>
      </c>
      <c r="G94" s="145"/>
    </row>
    <row r="95" spans="1:7" s="74" customFormat="1" ht="22.5" customHeight="1" x14ac:dyDescent="0.3">
      <c r="A95" s="109"/>
      <c r="B95" s="110"/>
      <c r="C95" s="28" t="s">
        <v>12</v>
      </c>
      <c r="D95" s="30">
        <f>D100+D105+D109+D113+D119+D123+D129+D133+D142+D137</f>
        <v>128.72190000000001</v>
      </c>
      <c r="E95" s="89">
        <f t="shared" ref="E95:F95" si="9">E100+E105+E109+E113+E119+E123+E129+E133+E142+E137</f>
        <v>0</v>
      </c>
      <c r="F95" s="89">
        <f t="shared" si="9"/>
        <v>0</v>
      </c>
      <c r="G95" s="145"/>
    </row>
    <row r="96" spans="1:7" s="74" customFormat="1" ht="22.5" customHeight="1" x14ac:dyDescent="0.3">
      <c r="A96" s="109"/>
      <c r="B96" s="110"/>
      <c r="C96" s="28" t="s">
        <v>13</v>
      </c>
      <c r="D96" s="89">
        <f t="shared" ref="D96:F97" si="10">D101+D106+D110+D114+D120+D124+D130+D134+D143+D138</f>
        <v>248.75076999999999</v>
      </c>
      <c r="E96" s="89">
        <f t="shared" si="10"/>
        <v>242.82298414000002</v>
      </c>
      <c r="F96" s="89">
        <f t="shared" si="10"/>
        <v>70.408790909999993</v>
      </c>
      <c r="G96" s="145"/>
    </row>
    <row r="97" spans="1:11" s="74" customFormat="1" ht="22.5" customHeight="1" x14ac:dyDescent="0.3">
      <c r="A97" s="109"/>
      <c r="B97" s="110"/>
      <c r="C97" s="31" t="s">
        <v>14</v>
      </c>
      <c r="D97" s="89">
        <f t="shared" si="10"/>
        <v>137.37659746</v>
      </c>
      <c r="E97" s="89">
        <f t="shared" si="10"/>
        <v>89.273503680000005</v>
      </c>
      <c r="F97" s="89">
        <f t="shared" si="10"/>
        <v>25.46195672</v>
      </c>
      <c r="G97" s="145"/>
    </row>
    <row r="98" spans="1:11" ht="29.25" thickBot="1" x14ac:dyDescent="0.5">
      <c r="A98" s="75">
        <v>1</v>
      </c>
      <c r="B98" s="146" t="s">
        <v>52</v>
      </c>
      <c r="C98" s="146"/>
      <c r="D98" s="146"/>
      <c r="E98" s="146"/>
      <c r="F98" s="146"/>
      <c r="G98" s="146"/>
      <c r="K98" s="76"/>
    </row>
    <row r="99" spans="1:11" ht="21.75" customHeight="1" thickBot="1" x14ac:dyDescent="0.3">
      <c r="A99" s="147" t="s">
        <v>53</v>
      </c>
      <c r="B99" s="120" t="s">
        <v>54</v>
      </c>
      <c r="C99" s="43" t="s">
        <v>21</v>
      </c>
      <c r="D99" s="42">
        <f>SUM(D100:D102)</f>
        <v>4.8099999999999996</v>
      </c>
      <c r="E99" s="42">
        <f>SUM(E100:E102)</f>
        <v>3.9406718000000001</v>
      </c>
      <c r="F99" s="42">
        <f>SUM(F100:F102)</f>
        <v>0.01</v>
      </c>
      <c r="G99" s="128" t="s">
        <v>85</v>
      </c>
    </row>
    <row r="100" spans="1:11" ht="18.75" customHeight="1" thickBot="1" x14ac:dyDescent="0.3">
      <c r="A100" s="147"/>
      <c r="B100" s="120"/>
      <c r="C100" s="46" t="s">
        <v>12</v>
      </c>
      <c r="D100" s="64">
        <v>0</v>
      </c>
      <c r="E100" s="64">
        <v>0</v>
      </c>
      <c r="F100" s="64">
        <v>0</v>
      </c>
      <c r="G100" s="128"/>
    </row>
    <row r="101" spans="1:11" ht="18.75" customHeight="1" thickBot="1" x14ac:dyDescent="0.3">
      <c r="A101" s="147"/>
      <c r="B101" s="120"/>
      <c r="C101" s="46" t="s">
        <v>13</v>
      </c>
      <c r="D101" s="64">
        <v>4.67</v>
      </c>
      <c r="E101" s="64">
        <v>3.8224516500000001</v>
      </c>
      <c r="F101" s="64">
        <v>0</v>
      </c>
      <c r="G101" s="128"/>
    </row>
    <row r="102" spans="1:11" ht="39.75" customHeight="1" x14ac:dyDescent="0.25">
      <c r="A102" s="147"/>
      <c r="B102" s="120"/>
      <c r="C102" s="46" t="s">
        <v>14</v>
      </c>
      <c r="D102" s="64">
        <v>0.14000000000000001</v>
      </c>
      <c r="E102" s="64">
        <v>0.11822015</v>
      </c>
      <c r="F102" s="64">
        <v>0.01</v>
      </c>
      <c r="G102" s="128"/>
    </row>
    <row r="103" spans="1:11" x14ac:dyDescent="0.3">
      <c r="A103" s="77">
        <v>2</v>
      </c>
      <c r="B103" s="148" t="s">
        <v>55</v>
      </c>
      <c r="C103" s="148"/>
      <c r="D103" s="148"/>
      <c r="E103" s="148"/>
      <c r="F103" s="148"/>
      <c r="G103" s="148"/>
    </row>
    <row r="104" spans="1:11" ht="22.5" customHeight="1" x14ac:dyDescent="0.25">
      <c r="A104" s="149" t="s">
        <v>56</v>
      </c>
      <c r="B104" s="120" t="s">
        <v>57</v>
      </c>
      <c r="C104" s="43" t="s">
        <v>21</v>
      </c>
      <c r="D104" s="42">
        <f>D105+D106+D107</f>
        <v>17.402200000000001</v>
      </c>
      <c r="E104" s="42">
        <f>E105+E106+E107</f>
        <v>16.84</v>
      </c>
      <c r="F104" s="42">
        <f>SUM(F105:F107)</f>
        <v>3.6</v>
      </c>
      <c r="G104" s="139" t="s">
        <v>80</v>
      </c>
    </row>
    <row r="105" spans="1:11" ht="19.5" x14ac:dyDescent="0.25">
      <c r="A105" s="149"/>
      <c r="B105" s="120"/>
      <c r="C105" s="63" t="s">
        <v>12</v>
      </c>
      <c r="D105" s="64">
        <v>0</v>
      </c>
      <c r="E105" s="64">
        <v>0</v>
      </c>
      <c r="F105" s="64">
        <v>0</v>
      </c>
      <c r="G105" s="139"/>
    </row>
    <row r="106" spans="1:11" ht="19.5" x14ac:dyDescent="0.25">
      <c r="A106" s="149"/>
      <c r="B106" s="120"/>
      <c r="C106" s="63" t="s">
        <v>13</v>
      </c>
      <c r="D106" s="64">
        <v>16.88</v>
      </c>
      <c r="E106" s="64">
        <v>16.329999999999998</v>
      </c>
      <c r="F106" s="64">
        <v>3.49</v>
      </c>
      <c r="G106" s="139"/>
    </row>
    <row r="107" spans="1:11" ht="114.75" customHeight="1" x14ac:dyDescent="0.25">
      <c r="A107" s="149"/>
      <c r="B107" s="120"/>
      <c r="C107" s="63" t="s">
        <v>14</v>
      </c>
      <c r="D107" s="64">
        <v>0.5222</v>
      </c>
      <c r="E107" s="64">
        <v>0.51</v>
      </c>
      <c r="F107" s="64">
        <v>0.11</v>
      </c>
      <c r="G107" s="139"/>
    </row>
    <row r="108" spans="1:11" ht="22.5" customHeight="1" x14ac:dyDescent="0.25">
      <c r="A108" s="150" t="s">
        <v>35</v>
      </c>
      <c r="B108" s="120" t="s">
        <v>58</v>
      </c>
      <c r="C108" s="43" t="s">
        <v>21</v>
      </c>
      <c r="D108" s="42">
        <f>SUM(D109:D111)</f>
        <v>10.959999999999999</v>
      </c>
      <c r="E108" s="42">
        <f>SUM(E109:E111)</f>
        <v>10.959999999999999</v>
      </c>
      <c r="F108" s="42">
        <f>SUM(F109:F111)</f>
        <v>0</v>
      </c>
      <c r="G108" s="143" t="s">
        <v>72</v>
      </c>
    </row>
    <row r="109" spans="1:11" ht="19.5" x14ac:dyDescent="0.25">
      <c r="A109" s="150"/>
      <c r="B109" s="120"/>
      <c r="C109" s="63" t="s">
        <v>12</v>
      </c>
      <c r="D109" s="64">
        <v>0</v>
      </c>
      <c r="E109" s="64">
        <v>0</v>
      </c>
      <c r="F109" s="64">
        <v>0</v>
      </c>
      <c r="G109" s="143"/>
    </row>
    <row r="110" spans="1:11" ht="19.5" x14ac:dyDescent="0.25">
      <c r="A110" s="150"/>
      <c r="B110" s="120"/>
      <c r="C110" s="63" t="s">
        <v>13</v>
      </c>
      <c r="D110" s="64">
        <v>10.87</v>
      </c>
      <c r="E110" s="64">
        <v>10.87</v>
      </c>
      <c r="F110" s="64">
        <v>0</v>
      </c>
      <c r="G110" s="143"/>
    </row>
    <row r="111" spans="1:11" ht="26.25" customHeight="1" x14ac:dyDescent="0.25">
      <c r="A111" s="150"/>
      <c r="B111" s="120"/>
      <c r="C111" s="63" t="s">
        <v>14</v>
      </c>
      <c r="D111" s="64">
        <v>0.09</v>
      </c>
      <c r="E111" s="64">
        <v>0.09</v>
      </c>
      <c r="F111" s="64">
        <v>0</v>
      </c>
      <c r="G111" s="143"/>
    </row>
    <row r="112" spans="1:11" ht="44.85" customHeight="1" x14ac:dyDescent="0.25">
      <c r="A112" s="150" t="s">
        <v>91</v>
      </c>
      <c r="B112" s="120" t="s">
        <v>60</v>
      </c>
      <c r="C112" s="43" t="s">
        <v>21</v>
      </c>
      <c r="D112" s="42">
        <f>D113+D114+D115</f>
        <v>9.09</v>
      </c>
      <c r="E112" s="42">
        <f>E113+E114+E115</f>
        <v>7.9630000000000001</v>
      </c>
      <c r="F112" s="42">
        <f>F113+F114+F115</f>
        <v>0</v>
      </c>
      <c r="G112" s="139" t="s">
        <v>87</v>
      </c>
    </row>
    <row r="113" spans="1:7" ht="47.85" customHeight="1" x14ac:dyDescent="0.25">
      <c r="A113" s="150"/>
      <c r="B113" s="120"/>
      <c r="C113" s="46" t="s">
        <v>12</v>
      </c>
      <c r="D113" s="64">
        <v>0</v>
      </c>
      <c r="E113" s="64">
        <v>0</v>
      </c>
      <c r="F113" s="64">
        <v>0</v>
      </c>
      <c r="G113" s="139"/>
    </row>
    <row r="114" spans="1:7" ht="19.5" customHeight="1" x14ac:dyDescent="0.25">
      <c r="A114" s="150"/>
      <c r="B114" s="120"/>
      <c r="C114" s="46" t="s">
        <v>13</v>
      </c>
      <c r="D114" s="64">
        <v>9</v>
      </c>
      <c r="E114" s="54">
        <v>7.883</v>
      </c>
      <c r="F114" s="64">
        <v>0</v>
      </c>
      <c r="G114" s="139"/>
    </row>
    <row r="115" spans="1:7" ht="107.25" customHeight="1" x14ac:dyDescent="0.25">
      <c r="A115" s="150"/>
      <c r="B115" s="120"/>
      <c r="C115" s="46" t="s">
        <v>14</v>
      </c>
      <c r="D115" s="64">
        <v>0.09</v>
      </c>
      <c r="E115" s="54">
        <v>0.08</v>
      </c>
      <c r="F115" s="64">
        <v>0</v>
      </c>
      <c r="G115" s="139"/>
    </row>
    <row r="116" spans="1:7" ht="14.25" customHeight="1" x14ac:dyDescent="0.3">
      <c r="A116" s="78"/>
      <c r="B116" s="79"/>
      <c r="C116" s="80"/>
      <c r="D116" s="81"/>
      <c r="E116" s="81"/>
      <c r="F116" s="81"/>
      <c r="G116" s="81"/>
    </row>
    <row r="117" spans="1:7" s="14" customFormat="1" x14ac:dyDescent="0.3">
      <c r="A117" s="77">
        <v>4</v>
      </c>
      <c r="B117" s="148" t="s">
        <v>61</v>
      </c>
      <c r="C117" s="148"/>
      <c r="D117" s="148"/>
      <c r="E117" s="148"/>
      <c r="F117" s="148"/>
      <c r="G117" s="148"/>
    </row>
    <row r="118" spans="1:7" ht="34.35" customHeight="1" x14ac:dyDescent="0.25">
      <c r="A118" s="149" t="s">
        <v>62</v>
      </c>
      <c r="B118" s="120" t="s">
        <v>63</v>
      </c>
      <c r="C118" s="43" t="s">
        <v>21</v>
      </c>
      <c r="D118" s="42">
        <f>D120+D121</f>
        <v>51.546391749999998</v>
      </c>
      <c r="E118" s="42">
        <f>E120+E121</f>
        <v>51.55</v>
      </c>
      <c r="F118" s="42">
        <f>F120+F121</f>
        <v>18.106797499999999</v>
      </c>
      <c r="G118" s="143" t="s">
        <v>81</v>
      </c>
    </row>
    <row r="119" spans="1:7" ht="29.85" customHeight="1" x14ac:dyDescent="0.25">
      <c r="A119" s="149"/>
      <c r="B119" s="120"/>
      <c r="C119" s="63" t="s">
        <v>12</v>
      </c>
      <c r="D119" s="64"/>
      <c r="E119" s="64"/>
      <c r="F119" s="64"/>
      <c r="G119" s="143"/>
    </row>
    <row r="120" spans="1:7" ht="35.85" customHeight="1" x14ac:dyDescent="0.25">
      <c r="A120" s="149"/>
      <c r="B120" s="120"/>
      <c r="C120" s="63" t="s">
        <v>13</v>
      </c>
      <c r="D120" s="64">
        <v>50</v>
      </c>
      <c r="E120" s="64">
        <v>50</v>
      </c>
      <c r="F120" s="87">
        <f>17.56359358</f>
        <v>17.563593579999999</v>
      </c>
      <c r="G120" s="143"/>
    </row>
    <row r="121" spans="1:7" ht="87" customHeight="1" x14ac:dyDescent="0.25">
      <c r="A121" s="149"/>
      <c r="B121" s="120"/>
      <c r="C121" s="63" t="s">
        <v>14</v>
      </c>
      <c r="D121" s="64">
        <v>1.54639175</v>
      </c>
      <c r="E121" s="64">
        <v>1.55</v>
      </c>
      <c r="F121" s="87">
        <f>0.0083363+0.46503842+0.05037784+0.01945136</f>
        <v>0.54320392000000006</v>
      </c>
      <c r="G121" s="143"/>
    </row>
    <row r="122" spans="1:7" ht="22.5" customHeight="1" x14ac:dyDescent="0.25">
      <c r="A122" s="149" t="s">
        <v>64</v>
      </c>
      <c r="B122" s="120" t="s">
        <v>65</v>
      </c>
      <c r="C122" s="43" t="s">
        <v>21</v>
      </c>
      <c r="D122" s="42">
        <f>D124+D125</f>
        <v>15.46391753</v>
      </c>
      <c r="E122" s="42">
        <f>E124+E125</f>
        <v>15.46</v>
      </c>
      <c r="F122" s="42">
        <f>F124+F125</f>
        <v>5.2308567100000003</v>
      </c>
      <c r="G122" s="143" t="s">
        <v>82</v>
      </c>
    </row>
    <row r="123" spans="1:7" ht="19.5" x14ac:dyDescent="0.25">
      <c r="A123" s="149"/>
      <c r="B123" s="120"/>
      <c r="C123" s="63" t="s">
        <v>12</v>
      </c>
      <c r="D123" s="64"/>
      <c r="E123" s="64"/>
      <c r="F123" s="64"/>
      <c r="G123" s="143"/>
    </row>
    <row r="124" spans="1:7" ht="38.85" customHeight="1" x14ac:dyDescent="0.25">
      <c r="A124" s="149"/>
      <c r="B124" s="120"/>
      <c r="C124" s="63" t="s">
        <v>13</v>
      </c>
      <c r="D124" s="64">
        <v>15</v>
      </c>
      <c r="E124" s="64">
        <v>15</v>
      </c>
      <c r="F124" s="64">
        <f>5.07393101</f>
        <v>5.0739310099999999</v>
      </c>
      <c r="G124" s="143"/>
    </row>
    <row r="125" spans="1:7" ht="44.25" customHeight="1" x14ac:dyDescent="0.25">
      <c r="A125" s="149"/>
      <c r="B125" s="120"/>
      <c r="C125" s="63" t="s">
        <v>14</v>
      </c>
      <c r="D125" s="64">
        <v>0.46391753000000002</v>
      </c>
      <c r="E125" s="64">
        <v>0.46</v>
      </c>
      <c r="F125" s="64">
        <f>0.13795661+0.01896909</f>
        <v>0.1569257</v>
      </c>
      <c r="G125" s="143"/>
    </row>
    <row r="126" spans="1:7" ht="24.75" customHeight="1" x14ac:dyDescent="0.3">
      <c r="A126" s="78" t="s">
        <v>66</v>
      </c>
      <c r="B126" s="79"/>
      <c r="C126" s="80"/>
      <c r="D126" s="81"/>
      <c r="E126" s="81"/>
      <c r="F126" s="81"/>
      <c r="G126" s="81"/>
    </row>
    <row r="127" spans="1:7" x14ac:dyDescent="0.3">
      <c r="A127" s="77">
        <v>5</v>
      </c>
      <c r="B127" s="148" t="s">
        <v>67</v>
      </c>
      <c r="C127" s="148"/>
      <c r="D127" s="148"/>
      <c r="E127" s="148"/>
      <c r="F127" s="148"/>
      <c r="G127" s="148"/>
    </row>
    <row r="128" spans="1:7" s="74" customFormat="1" ht="19.5" customHeight="1" x14ac:dyDescent="0.3">
      <c r="A128" s="99" t="s">
        <v>92</v>
      </c>
      <c r="B128" s="120" t="s">
        <v>68</v>
      </c>
      <c r="C128" s="82" t="s">
        <v>21</v>
      </c>
      <c r="D128" s="156">
        <f>SUM(D129:D131)</f>
        <v>173.13288</v>
      </c>
      <c r="E128" s="42">
        <f>SUM(E129:E131)</f>
        <v>82.168864999999997</v>
      </c>
      <c r="F128" s="42">
        <f>SUM(F129:F131)</f>
        <v>23.15</v>
      </c>
      <c r="G128" s="96" t="s">
        <v>88</v>
      </c>
    </row>
    <row r="129" spans="1:8" s="74" customFormat="1" ht="21" customHeight="1" x14ac:dyDescent="0.3">
      <c r="A129" s="99"/>
      <c r="B129" s="120"/>
      <c r="C129" s="46" t="s">
        <v>12</v>
      </c>
      <c r="D129" s="54">
        <v>86.081699999999998</v>
      </c>
      <c r="E129" s="64">
        <v>0</v>
      </c>
      <c r="F129" s="64">
        <v>0</v>
      </c>
      <c r="G129" s="97"/>
    </row>
    <row r="130" spans="1:8" s="74" customFormat="1" ht="21" customHeight="1" x14ac:dyDescent="0.3">
      <c r="A130" s="99"/>
      <c r="B130" s="120"/>
      <c r="C130" s="46" t="s">
        <v>13</v>
      </c>
      <c r="D130" s="54">
        <v>0</v>
      </c>
      <c r="E130" s="64">
        <v>0</v>
      </c>
      <c r="F130" s="64">
        <v>0</v>
      </c>
      <c r="G130" s="97"/>
    </row>
    <row r="131" spans="1:8" ht="209.25" customHeight="1" x14ac:dyDescent="0.3">
      <c r="A131" s="99"/>
      <c r="B131" s="120"/>
      <c r="C131" s="46" t="s">
        <v>14</v>
      </c>
      <c r="D131" s="64">
        <v>87.051180000000002</v>
      </c>
      <c r="E131" s="64">
        <v>82.168864999999997</v>
      </c>
      <c r="F131" s="83">
        <v>23.15</v>
      </c>
      <c r="G131" s="98"/>
    </row>
    <row r="132" spans="1:8" s="74" customFormat="1" ht="22.5" customHeight="1" x14ac:dyDescent="0.3">
      <c r="A132" s="99" t="s">
        <v>93</v>
      </c>
      <c r="B132" s="120" t="s">
        <v>69</v>
      </c>
      <c r="C132" s="82" t="s">
        <v>21</v>
      </c>
      <c r="D132" s="42">
        <f>SUM(D133:D135)</f>
        <v>17.666752580000001</v>
      </c>
      <c r="E132" s="42">
        <f>SUM(E133:E135)</f>
        <v>16</v>
      </c>
      <c r="F132" s="42">
        <f>SUM(F133:F135)</f>
        <v>7.75</v>
      </c>
      <c r="G132" s="151" t="s">
        <v>84</v>
      </c>
    </row>
    <row r="133" spans="1:8" s="74" customFormat="1" ht="21" customHeight="1" x14ac:dyDescent="0.3">
      <c r="A133" s="99"/>
      <c r="B133" s="120"/>
      <c r="C133" s="46" t="s">
        <v>12</v>
      </c>
      <c r="D133" s="54">
        <v>0</v>
      </c>
      <c r="E133" s="64">
        <v>0</v>
      </c>
      <c r="F133" s="64">
        <v>0</v>
      </c>
      <c r="G133" s="151"/>
    </row>
    <row r="134" spans="1:8" s="74" customFormat="1" ht="21" customHeight="1" x14ac:dyDescent="0.3">
      <c r="A134" s="99"/>
      <c r="B134" s="120"/>
      <c r="C134" s="46" t="s">
        <v>13</v>
      </c>
      <c r="D134" s="54">
        <v>17.136749999999999</v>
      </c>
      <c r="E134" s="64">
        <v>15.52</v>
      </c>
      <c r="F134" s="64">
        <v>7.52</v>
      </c>
      <c r="G134" s="151"/>
    </row>
    <row r="135" spans="1:8" ht="64.5" customHeight="1" x14ac:dyDescent="0.3">
      <c r="A135" s="99"/>
      <c r="B135" s="120"/>
      <c r="C135" s="46" t="s">
        <v>14</v>
      </c>
      <c r="D135" s="64">
        <v>0.53000258</v>
      </c>
      <c r="E135" s="83">
        <v>0.48</v>
      </c>
      <c r="F135" s="83">
        <v>0.23</v>
      </c>
      <c r="G135" s="151"/>
    </row>
    <row r="136" spans="1:8" s="94" customFormat="1" ht="32.25" customHeight="1" x14ac:dyDescent="0.25">
      <c r="A136" s="99" t="s">
        <v>94</v>
      </c>
      <c r="B136" s="153" t="s">
        <v>89</v>
      </c>
      <c r="C136" s="90" t="s">
        <v>21</v>
      </c>
      <c r="D136" s="157">
        <f>SUM(D137:D139)</f>
        <v>85.711125600000003</v>
      </c>
      <c r="E136" s="92">
        <f>SUM(E137:E139)</f>
        <v>0</v>
      </c>
      <c r="F136" s="92">
        <v>0</v>
      </c>
      <c r="G136" s="96" t="s">
        <v>90</v>
      </c>
      <c r="H136" s="93"/>
    </row>
    <row r="137" spans="1:8" s="94" customFormat="1" ht="32.25" customHeight="1" x14ac:dyDescent="0.25">
      <c r="A137" s="99"/>
      <c r="B137" s="154"/>
      <c r="C137" s="91" t="s">
        <v>12</v>
      </c>
      <c r="D137" s="92">
        <v>42.6402</v>
      </c>
      <c r="E137" s="92">
        <v>0</v>
      </c>
      <c r="F137" s="92">
        <v>0</v>
      </c>
      <c r="G137" s="97"/>
      <c r="H137" s="93"/>
    </row>
    <row r="138" spans="1:8" s="94" customFormat="1" ht="32.25" customHeight="1" x14ac:dyDescent="0.25">
      <c r="A138" s="99"/>
      <c r="B138" s="154"/>
      <c r="C138" s="91" t="s">
        <v>13</v>
      </c>
      <c r="D138" s="92">
        <v>0</v>
      </c>
      <c r="E138" s="92">
        <v>0</v>
      </c>
      <c r="F138" s="92">
        <v>0</v>
      </c>
      <c r="G138" s="97"/>
      <c r="H138" s="93"/>
    </row>
    <row r="139" spans="1:8" s="94" customFormat="1" ht="32.25" customHeight="1" x14ac:dyDescent="0.25">
      <c r="A139" s="99"/>
      <c r="B139" s="155"/>
      <c r="C139" s="91" t="s">
        <v>14</v>
      </c>
      <c r="D139" s="92">
        <v>43.070925600000002</v>
      </c>
      <c r="E139" s="92">
        <v>0</v>
      </c>
      <c r="F139" s="92">
        <v>0</v>
      </c>
      <c r="G139" s="98"/>
      <c r="H139" s="93"/>
    </row>
    <row r="140" spans="1:8" ht="24.75" customHeight="1" x14ac:dyDescent="0.25">
      <c r="A140" s="95">
        <v>6</v>
      </c>
      <c r="B140" s="152" t="s">
        <v>70</v>
      </c>
      <c r="C140" s="152"/>
      <c r="D140" s="152"/>
      <c r="E140" s="152"/>
      <c r="F140" s="152"/>
      <c r="G140" s="152"/>
    </row>
    <row r="141" spans="1:8" ht="22.5" customHeight="1" x14ac:dyDescent="0.25">
      <c r="A141" s="100" t="s">
        <v>95</v>
      </c>
      <c r="B141" s="120" t="s">
        <v>71</v>
      </c>
      <c r="C141" s="43" t="s">
        <v>21</v>
      </c>
      <c r="D141" s="53">
        <f>D142+D143+D144</f>
        <v>129.066</v>
      </c>
      <c r="E141" s="53">
        <f>E142+E143+E144</f>
        <v>127.21395102</v>
      </c>
      <c r="F141" s="53">
        <f>F142+F143+F144</f>
        <v>38.023093419999995</v>
      </c>
      <c r="G141" s="125" t="s">
        <v>96</v>
      </c>
    </row>
    <row r="142" spans="1:8" ht="19.5" customHeight="1" x14ac:dyDescent="0.25">
      <c r="A142" s="101"/>
      <c r="B142" s="120"/>
      <c r="C142" s="63" t="s">
        <v>12</v>
      </c>
      <c r="D142" s="64">
        <v>0</v>
      </c>
      <c r="E142" s="64">
        <v>0</v>
      </c>
      <c r="F142" s="64">
        <v>0</v>
      </c>
      <c r="G142" s="126"/>
    </row>
    <row r="143" spans="1:8" ht="19.5" customHeight="1" x14ac:dyDescent="0.25">
      <c r="A143" s="101"/>
      <c r="B143" s="120"/>
      <c r="C143" s="63" t="s">
        <v>13</v>
      </c>
      <c r="D143" s="54">
        <v>125.19401999999999</v>
      </c>
      <c r="E143" s="54">
        <v>123.39753249</v>
      </c>
      <c r="F143" s="64">
        <v>36.761266319999997</v>
      </c>
      <c r="G143" s="126"/>
    </row>
    <row r="144" spans="1:8" ht="388.5" customHeight="1" x14ac:dyDescent="0.25">
      <c r="A144" s="102"/>
      <c r="B144" s="120"/>
      <c r="C144" s="63" t="s">
        <v>14</v>
      </c>
      <c r="D144" s="54">
        <v>3.8719800000000002</v>
      </c>
      <c r="E144" s="54">
        <v>3.81641853</v>
      </c>
      <c r="F144" s="64">
        <v>1.2618271000000001</v>
      </c>
      <c r="G144" s="127"/>
    </row>
    <row r="145" spans="1:1" x14ac:dyDescent="0.3">
      <c r="A145" s="149" t="s">
        <v>59</v>
      </c>
    </row>
    <row r="146" spans="1:1" x14ac:dyDescent="0.3">
      <c r="A146" s="149"/>
    </row>
    <row r="147" spans="1:1" x14ac:dyDescent="0.3">
      <c r="A147" s="149"/>
    </row>
    <row r="148" spans="1:1" x14ac:dyDescent="0.3">
      <c r="A148" s="149"/>
    </row>
  </sheetData>
  <mergeCells count="107">
    <mergeCell ref="A145:A148"/>
    <mergeCell ref="B127:G127"/>
    <mergeCell ref="A128:A131"/>
    <mergeCell ref="B128:B131"/>
    <mergeCell ref="G128:G131"/>
    <mergeCell ref="A132:A135"/>
    <mergeCell ref="B132:B135"/>
    <mergeCell ref="G132:G135"/>
    <mergeCell ref="B140:G140"/>
    <mergeCell ref="B141:B144"/>
    <mergeCell ref="G141:G144"/>
    <mergeCell ref="B136:B139"/>
    <mergeCell ref="A112:A115"/>
    <mergeCell ref="B112:B115"/>
    <mergeCell ref="G112:G115"/>
    <mergeCell ref="B117:G117"/>
    <mergeCell ref="A118:A121"/>
    <mergeCell ref="B118:B121"/>
    <mergeCell ref="G118:G121"/>
    <mergeCell ref="A122:A125"/>
    <mergeCell ref="B122:B125"/>
    <mergeCell ref="G122:G125"/>
    <mergeCell ref="B98:G98"/>
    <mergeCell ref="A99:A102"/>
    <mergeCell ref="B99:B102"/>
    <mergeCell ref="B103:G103"/>
    <mergeCell ref="A104:A107"/>
    <mergeCell ref="B104:B107"/>
    <mergeCell ref="G104:G107"/>
    <mergeCell ref="A108:A111"/>
    <mergeCell ref="B108:B111"/>
    <mergeCell ref="G108:G111"/>
    <mergeCell ref="G99:G102"/>
    <mergeCell ref="C83:G83"/>
    <mergeCell ref="A84:A87"/>
    <mergeCell ref="B84:B87"/>
    <mergeCell ref="G84:G87"/>
    <mergeCell ref="A88:A91"/>
    <mergeCell ref="G88:G91"/>
    <mergeCell ref="B89:B91"/>
    <mergeCell ref="A92:G92"/>
    <mergeCell ref="A94:A97"/>
    <mergeCell ref="B94:B97"/>
    <mergeCell ref="G94:G97"/>
    <mergeCell ref="A71:G71"/>
    <mergeCell ref="C72:G72"/>
    <mergeCell ref="A73:A76"/>
    <mergeCell ref="B73:B76"/>
    <mergeCell ref="G73:G76"/>
    <mergeCell ref="A77:A80"/>
    <mergeCell ref="G77:G80"/>
    <mergeCell ref="B78:B80"/>
    <mergeCell ref="A82:G82"/>
    <mergeCell ref="A56:A59"/>
    <mergeCell ref="B56:B59"/>
    <mergeCell ref="G56:G59"/>
    <mergeCell ref="A60:A63"/>
    <mergeCell ref="G60:G63"/>
    <mergeCell ref="B61:B63"/>
    <mergeCell ref="A65:G65"/>
    <mergeCell ref="C66:G66"/>
    <mergeCell ref="A67:A70"/>
    <mergeCell ref="B67:B70"/>
    <mergeCell ref="G67:G70"/>
    <mergeCell ref="A44:A47"/>
    <mergeCell ref="B44:B47"/>
    <mergeCell ref="G44:G47"/>
    <mergeCell ref="A48:A51"/>
    <mergeCell ref="G48:G51"/>
    <mergeCell ref="B49:B51"/>
    <mergeCell ref="A53:G53"/>
    <mergeCell ref="A54:G54"/>
    <mergeCell ref="C55:G55"/>
    <mergeCell ref="C43:G43"/>
    <mergeCell ref="A22:A25"/>
    <mergeCell ref="B22:B25"/>
    <mergeCell ref="G22:G25"/>
    <mergeCell ref="A26:A29"/>
    <mergeCell ref="B26:B29"/>
    <mergeCell ref="G26:G29"/>
    <mergeCell ref="A30:A33"/>
    <mergeCell ref="B30:B33"/>
    <mergeCell ref="G30:G33"/>
    <mergeCell ref="G136:G139"/>
    <mergeCell ref="A136:A139"/>
    <mergeCell ref="A141:A144"/>
    <mergeCell ref="A2:G2"/>
    <mergeCell ref="D3:F3"/>
    <mergeCell ref="G3:G4"/>
    <mergeCell ref="A5:A8"/>
    <mergeCell ref="B5:B8"/>
    <mergeCell ref="G5:G8"/>
    <mergeCell ref="A10:A13"/>
    <mergeCell ref="B10:B13"/>
    <mergeCell ref="G10:G13"/>
    <mergeCell ref="A16:G16"/>
    <mergeCell ref="C17:G17"/>
    <mergeCell ref="A18:A21"/>
    <mergeCell ref="B18:B21"/>
    <mergeCell ref="G18:G21"/>
    <mergeCell ref="A34:A37"/>
    <mergeCell ref="B34:B37"/>
    <mergeCell ref="G34:G37"/>
    <mergeCell ref="A38:A41"/>
    <mergeCell ref="B38:B41"/>
    <mergeCell ref="G38:G41"/>
    <mergeCell ref="A42:G42"/>
  </mergeCells>
  <pageMargins left="0.196527777777778" right="0.196527777777778" top="0.196527777777778" bottom="0.196527777777778" header="0.51180555555555496" footer="0.51180555555555496"/>
  <pageSetup paperSize="9" scale="34" fitToHeight="0" orientation="landscape" horizontalDpi="300" verticalDpi="300" r:id="rId1"/>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Template/>
  <TotalTime>1561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Приложение 1 (ОТЧЕТНЫЙ ПЕРИОД) </vt:lpstr>
      <vt:lpstr>'Приложение 1 (ОТЧЕТНЫЙ ПЕРИОД) '!Print_Titles_0</vt:lpstr>
      <vt:lpstr>'Приложение 1 (ОТЧЕТНЫЙ ПЕРИОД) '!Print_Titles_0_0</vt:lpstr>
      <vt:lpstr>'Приложение 1 (ОТЧЕТНЫЙ ПЕРИОД) '!Print_Titles_3</vt:lpstr>
      <vt:lpstr>'Приложение 1 (ОТЧЕТНЫЙ ПЕРИОД) '!Print_Titles_9</vt:lpstr>
      <vt:lpstr>'Приложение 1 (ОТЧЕТНЫЙ ПЕРИОД) '!Заголовки_для_печати</vt:lpstr>
      <vt:lpstr>'Приложение 1 (ОТЧЕТНЫЙ ПЕРИОД)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Митрофанова Екатерина Вадимовна</dc:creator>
  <dc:description/>
  <cp:lastModifiedBy>Кашникова Любовь Миневарисовна</cp:lastModifiedBy>
  <cp:revision>256</cp:revision>
  <cp:lastPrinted>2022-04-29T08:44:04Z</cp:lastPrinted>
  <dcterms:created xsi:type="dcterms:W3CDTF">2018-11-23T05:25:27Z</dcterms:created>
  <dcterms:modified xsi:type="dcterms:W3CDTF">2022-07-05T05:03:36Z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WorkbookGuid">
    <vt:lpwstr>8bdba8e8-9164-4f51-a7c8-3f08107642d0</vt:lpwstr>
  </property>
</Properties>
</file>