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Документы\Нацпроекты\2022\дорожная карта\"/>
    </mc:Choice>
  </mc:AlternateContent>
  <bookViews>
    <workbookView xWindow="0" yWindow="0" windowWidth="28800" windowHeight="12330" tabRatio="500"/>
  </bookViews>
  <sheets>
    <sheet name="Приложение 1 (ОТЧЕТНЫЙ ПЕРИОД) " sheetId="1" r:id="rId1"/>
  </sheets>
  <definedNames>
    <definedName name="Print_Titles_0" localSheetId="0">'Приложение 1 (ОТЧЕТНЫЙ ПЕРИОД) '!$3:$4</definedName>
    <definedName name="Print_Titles_0_0" localSheetId="0">'Приложение 1 (ОТЧЕТНЫЙ ПЕРИОД) '!$3:$4</definedName>
    <definedName name="Print_Titles_3" localSheetId="0">'Приложение 1 (ОТЧЕТНЫЙ ПЕРИОД) '!$3:$4</definedName>
    <definedName name="Print_Titles_9" localSheetId="0">'Приложение 1 (ОТЧЕТНЫЙ ПЕРИОД) '!$3:$4</definedName>
    <definedName name="_xlnm.Print_Titles" localSheetId="0">'Приложение 1 (ОТЧЕТНЫЙ ПЕРИОД) '!$3:$4</definedName>
    <definedName name="_xlnm.Print_Area" localSheetId="0">'Приложение 1 (ОТЧЕТНЫЙ ПЕРИОД) '!$B$1:$G$144</definedName>
  </definedNames>
  <calcPr calcId="162913" refMode="R1C1"/>
</workbook>
</file>

<file path=xl/calcChain.xml><?xml version="1.0" encoding="utf-8"?>
<calcChain xmlns="http://schemas.openxmlformats.org/spreadsheetml/2006/main">
  <c r="F125" i="1" l="1"/>
  <c r="F124" i="1"/>
  <c r="F121" i="1"/>
  <c r="F120" i="1"/>
  <c r="F96" i="1" l="1"/>
  <c r="F97" i="1"/>
  <c r="E96" i="1"/>
  <c r="E97" i="1"/>
  <c r="D96" i="1"/>
  <c r="D97" i="1"/>
  <c r="E95" i="1"/>
  <c r="F95" i="1"/>
  <c r="D95" i="1"/>
  <c r="E136" i="1"/>
  <c r="D136" i="1"/>
  <c r="D94" i="1" l="1"/>
  <c r="E91" i="1"/>
  <c r="F91" i="1"/>
  <c r="E90" i="1"/>
  <c r="F90" i="1"/>
  <c r="E89" i="1"/>
  <c r="F89" i="1"/>
  <c r="D90" i="1"/>
  <c r="D91" i="1"/>
  <c r="D89" i="1"/>
  <c r="F141" i="1" l="1"/>
  <c r="E141" i="1"/>
  <c r="D141" i="1"/>
  <c r="F132" i="1"/>
  <c r="E132" i="1"/>
  <c r="D132" i="1"/>
  <c r="F128" i="1"/>
  <c r="E128" i="1"/>
  <c r="D128" i="1"/>
  <c r="F122" i="1"/>
  <c r="E122" i="1"/>
  <c r="D122" i="1"/>
  <c r="F118" i="1"/>
  <c r="E118" i="1"/>
  <c r="D118" i="1"/>
  <c r="F112" i="1"/>
  <c r="E112" i="1"/>
  <c r="D112" i="1"/>
  <c r="F108" i="1"/>
  <c r="E108" i="1"/>
  <c r="D108" i="1"/>
  <c r="F104" i="1"/>
  <c r="E104" i="1"/>
  <c r="D104" i="1"/>
  <c r="F99" i="1"/>
  <c r="E99" i="1"/>
  <c r="D99" i="1"/>
  <c r="B89" i="1"/>
  <c r="A88" i="1"/>
  <c r="F84" i="1"/>
  <c r="E84" i="1"/>
  <c r="D84" i="1"/>
  <c r="F80" i="1"/>
  <c r="E80" i="1"/>
  <c r="D80" i="1"/>
  <c r="F79" i="1"/>
  <c r="E79" i="1"/>
  <c r="D79" i="1"/>
  <c r="F78" i="1"/>
  <c r="E78" i="1"/>
  <c r="D78" i="1"/>
  <c r="B78" i="1"/>
  <c r="A77" i="1"/>
  <c r="F73" i="1"/>
  <c r="E73" i="1"/>
  <c r="D73" i="1"/>
  <c r="F67" i="1"/>
  <c r="E67" i="1"/>
  <c r="D67" i="1"/>
  <c r="F63" i="1"/>
  <c r="E63" i="1"/>
  <c r="D63" i="1"/>
  <c r="F62" i="1"/>
  <c r="E62" i="1"/>
  <c r="D62" i="1"/>
  <c r="F61" i="1"/>
  <c r="E61" i="1"/>
  <c r="D61" i="1"/>
  <c r="B61" i="1"/>
  <c r="A60" i="1"/>
  <c r="F56" i="1"/>
  <c r="E56" i="1"/>
  <c r="D56" i="1"/>
  <c r="F51" i="1"/>
  <c r="E51" i="1"/>
  <c r="D51" i="1"/>
  <c r="F50" i="1"/>
  <c r="E50" i="1"/>
  <c r="D50" i="1"/>
  <c r="F49" i="1"/>
  <c r="E49" i="1"/>
  <c r="D49" i="1"/>
  <c r="B49" i="1"/>
  <c r="A48" i="1"/>
  <c r="F44" i="1"/>
  <c r="E44" i="1"/>
  <c r="D44" i="1"/>
  <c r="F38" i="1"/>
  <c r="E38" i="1"/>
  <c r="D38" i="1"/>
  <c r="F34" i="1"/>
  <c r="E34" i="1"/>
  <c r="D34" i="1"/>
  <c r="F30" i="1"/>
  <c r="E30" i="1"/>
  <c r="D30" i="1"/>
  <c r="F26" i="1"/>
  <c r="E26" i="1"/>
  <c r="D26" i="1"/>
  <c r="F22" i="1"/>
  <c r="E22" i="1"/>
  <c r="D22" i="1"/>
  <c r="F18" i="1"/>
  <c r="E18" i="1"/>
  <c r="D18" i="1"/>
  <c r="D11" i="1" l="1"/>
  <c r="E12" i="1"/>
  <c r="E7" i="1" s="1"/>
  <c r="F13" i="1"/>
  <c r="F8" i="1" s="1"/>
  <c r="E11" i="1"/>
  <c r="E6" i="1" s="1"/>
  <c r="F12" i="1"/>
  <c r="F7" i="1" s="1"/>
  <c r="F11" i="1"/>
  <c r="F6" i="1" s="1"/>
  <c r="D13" i="1"/>
  <c r="D12" i="1"/>
  <c r="E13" i="1"/>
  <c r="D48" i="1"/>
  <c r="D60" i="1"/>
  <c r="E77" i="1"/>
  <c r="E88" i="1"/>
  <c r="F77" i="1"/>
  <c r="F88" i="1"/>
  <c r="E48" i="1"/>
  <c r="E60" i="1"/>
  <c r="D88" i="1"/>
  <c r="E94" i="1"/>
  <c r="F94" i="1"/>
  <c r="F48" i="1"/>
  <c r="F60" i="1"/>
  <c r="D77" i="1"/>
  <c r="E8" i="1" l="1"/>
  <c r="D7" i="1"/>
  <c r="F5" i="1"/>
  <c r="D8" i="1"/>
  <c r="D10" i="1"/>
  <c r="D6" i="1"/>
  <c r="F10" i="1"/>
  <c r="E5" i="1"/>
  <c r="E10" i="1"/>
  <c r="D5" i="1" l="1"/>
</calcChain>
</file>

<file path=xl/sharedStrings.xml><?xml version="1.0" encoding="utf-8"?>
<sst xmlns="http://schemas.openxmlformats.org/spreadsheetml/2006/main" count="216" uniqueCount="99">
  <si>
    <t>ФОРМАТ И ШРИФТЫ НЕ ИЗМЕНЯТЬ</t>
  </si>
  <si>
    <r>
      <rPr>
        <b/>
        <sz val="16"/>
        <rFont val="Times New Roman"/>
        <family val="1"/>
        <charset val="204"/>
      </rPr>
      <t xml:space="preserve">ИНФОРМАЦИЯ
 по показателям и мероприятиям дорожных карт по достижению показателей
 Указа Президента Российской Федерации от 07.05.2018 № 204
</t>
    </r>
    <r>
      <rPr>
        <i/>
        <u/>
        <sz val="24"/>
        <rFont val="Times New Roman"/>
        <family val="1"/>
        <charset val="204"/>
      </rPr>
      <t>муниципальное образование Арсеньевский городской округ</t>
    </r>
  </si>
  <si>
    <t>№
 п.п.</t>
  </si>
  <si>
    <t>Наименование показателя</t>
  </si>
  <si>
    <r>
      <rPr>
        <sz val="15"/>
        <rFont val="Times New Roman"/>
        <family val="1"/>
        <charset val="204"/>
      </rPr>
      <t xml:space="preserve">Значение показателя/ потребность в финансировании, </t>
    </r>
    <r>
      <rPr>
        <b/>
        <sz val="15"/>
        <rFont val="Times New Roman"/>
        <family val="1"/>
        <charset val="204"/>
      </rPr>
      <t>млн рублей</t>
    </r>
  </si>
  <si>
    <t>Примечание.
Сумма контракта, дата заключения контракта, поставщик, дата завершения работ по контракту. Дата внесения изменений в план-график, планируемая дата начала конкурсных процедур, планируемая дата заключения контракта. Для контрактов на подписании - дата завершения конкурсных процедур, сумма контракта, поставщик, планируемая дата заключения контракта, дата завершения работ по контракту. Адрес расположения заверщенного объекта.</t>
  </si>
  <si>
    <t>Арсеньевский городской округ</t>
  </si>
  <si>
    <t>Дата /
вид бюджета</t>
  </si>
  <si>
    <t>2022 г. 
(план в соответствии с бюджетом)</t>
  </si>
  <si>
    <r>
      <rPr>
        <sz val="15"/>
        <rFont val="Times New Roman"/>
        <family val="1"/>
        <charset val="204"/>
      </rPr>
      <t xml:space="preserve">сумма </t>
    </r>
    <r>
      <rPr>
        <b/>
        <sz val="15"/>
        <rFont val="Times New Roman"/>
        <family val="1"/>
        <charset val="204"/>
      </rPr>
      <t>подписанного</t>
    </r>
    <r>
      <rPr>
        <sz val="15"/>
        <rFont val="Times New Roman"/>
        <family val="1"/>
        <charset val="204"/>
      </rPr>
      <t xml:space="preserve"> контракта по мероприятию</t>
    </r>
  </si>
  <si>
    <t xml:space="preserve">ВСЕГО </t>
  </si>
  <si>
    <t>Всего</t>
  </si>
  <si>
    <t>федер. бюджет</t>
  </si>
  <si>
    <t>краевой бюджет</t>
  </si>
  <si>
    <t>бюджет МО</t>
  </si>
  <si>
    <t xml:space="preserve">Всего 
по мероприятиям 
национальных проектов  </t>
  </si>
  <si>
    <t>I</t>
  </si>
  <si>
    <t>ДЕМОГРАФИЯ</t>
  </si>
  <si>
    <t>Региональный проект 1. Спорт - норма жизни</t>
  </si>
  <si>
    <t>Меропиятия</t>
  </si>
  <si>
    <t>1.1</t>
  </si>
  <si>
    <t>всего</t>
  </si>
  <si>
    <t>Приобритение и поставка спортивного инвентаря, спортивного оборудования и инного имущества для развития массового спорта (организация пункта проката и закупка коньков для МБУ СШ "Юность")</t>
  </si>
  <si>
    <t>Материально-техническое обеспечение муниципальных учреждений спортивной направлености для развития массового спорта (МБУ сШ "Юность")</t>
  </si>
  <si>
    <t>Мероприятия на организацию физкультурно-спортивной работы по месту жительства граждан (МБУ СШ "Полет")</t>
  </si>
  <si>
    <t>Развитие спортивной инфраструктуры, находящейся в муниципальной собственности (установка скейт-площадки ул. Октябрьская-ул. 9 Мая)</t>
  </si>
  <si>
    <t>Обеспечение уровня финансирования спортивной подготовки в муниципальных учреждениях спортивной подготовки в соответствии с требованиями федеральных стандартов</t>
  </si>
  <si>
    <t>Проведение физкультурных, спортивно-массовых мероприятий в рамках национального проекта "Демография"</t>
  </si>
  <si>
    <t>Региональный проект 2. Укрепление общественного здоровья</t>
  </si>
  <si>
    <t>2.1</t>
  </si>
  <si>
    <t xml:space="preserve">Проведение профилактических мероприятий, пропагандирующих преимущества здорового образа жизни в рамках национального проекта "Демография" 
</t>
  </si>
  <si>
    <t xml:space="preserve">Итого
 по национальному проекту </t>
  </si>
  <si>
    <t>III</t>
  </si>
  <si>
    <t>ОБРАЗОВАНИЕ</t>
  </si>
  <si>
    <t>Региональный проект 1. Цифровая образовательная среда</t>
  </si>
  <si>
    <t>2.2</t>
  </si>
  <si>
    <t>Региональный проект 3. Учитель будущего</t>
  </si>
  <si>
    <t>3.1</t>
  </si>
  <si>
    <t>Обеспечение мер социальной поддержки педагогическим работникам муниципальных образовательных организаций Приморского края</t>
  </si>
  <si>
    <t>IV</t>
  </si>
  <si>
    <t>ЖИЛЬЕ И ГОРОДСКАЯ СРЕДА</t>
  </si>
  <si>
    <t>Региональный проект 1.Формирование комфортной городской среды</t>
  </si>
  <si>
    <t xml:space="preserve">
Благоустройство общественных территорий</t>
  </si>
  <si>
    <t>Региональный проект 2  Обеспечение устойчивого сокращения непригодного для проживания жилищного фонда в Приморском крае</t>
  </si>
  <si>
    <t>Переселение граждан из аварийного жилищного фонда</t>
  </si>
  <si>
    <t>XI</t>
  </si>
  <si>
    <t>МАЛОЕ И СРЕДНЕЕ ПРЕДПРИНИМАТЕЛЬСТВО</t>
  </si>
  <si>
    <t>Региональный проект 2. Популяризация предпринимательства</t>
  </si>
  <si>
    <t>Формирование положительного образа предпринимателя,   популяризация роли предпринимательства</t>
  </si>
  <si>
    <t>Заключен контракт на информационное обеспечение, срок окончания мероприятия 31.12.2022</t>
  </si>
  <si>
    <t>ИНЫЕ РАСХОДЫ МУНИЦИПАЛЬНЫХ ОБРАЗОВАНИЙ</t>
  </si>
  <si>
    <t>Всего субсидий из бюджета на инвестиционные цели вне национальных проектов</t>
  </si>
  <si>
    <t>В сфере образования</t>
  </si>
  <si>
    <t>1.3.</t>
  </si>
  <si>
    <t>Капитальный ремонт кровли МОБУ "Средняя общеобразовательная школа № 8"</t>
  </si>
  <si>
    <t>В сфере жилищно-коммунального хозяйства</t>
  </si>
  <si>
    <t>2.1.</t>
  </si>
  <si>
    <t>Благоустройство территорий, детский и спортивных площадок на территории Арсеньевского городского округа</t>
  </si>
  <si>
    <t>Обеспечение земельных участков, предоставленных на бесплатной основе гражданам, имеющим трех и более детей, инженерной инфраструктурой</t>
  </si>
  <si>
    <t>6.1.</t>
  </si>
  <si>
    <t>Инициативное бюджетирование по направлению "Твой проект"</t>
  </si>
  <si>
    <t>В сфере дорожного хозяйства</t>
  </si>
  <si>
    <t>4.1.</t>
  </si>
  <si>
    <t>Капитальный ремонт и ремонт автомобильных дорог общего пользования за счет средств дорожного фонда Приморского края</t>
  </si>
  <si>
    <t>4.2.</t>
  </si>
  <si>
    <t>Ремонт проездов и придомовых территорий на территории Арсеньевского городского округа за счет средств дорожного фонда Приморского края</t>
  </si>
  <si>
    <t>…</t>
  </si>
  <si>
    <t>В сфере культуры</t>
  </si>
  <si>
    <t>Благоустройство территоррии, прилегающей к ДК "Прогресс" (включая устройствор фонтана)</t>
  </si>
  <si>
    <t>Капитальный ремонт фасада и крыльца здания ДК "Прогресс"</t>
  </si>
  <si>
    <t>В сфере туризма</t>
  </si>
  <si>
    <t>Благоустройство территории, прилегающей к местам туристского показа</t>
  </si>
  <si>
    <t xml:space="preserve">Заключено 2 МК на сумму 10,96 млн.руб. Срок исполнения контракта 30.09.2022г. </t>
  </si>
  <si>
    <t xml:space="preserve">  Заключен договор № 23 от 01.03.2022 с ИП Морденко Р.И. на сумму 450 000,00 рублей на поставку модуля для размещения проката спортивного инвентаря с раздевалкой, по товарной накладной № 18 от 29.03.2022г., модуль приобретен.Оплата по п/п № 154  от 30.03.2022г .из средств местного бюджета 13 500,00, оплата из краевых средств по п/п № 220 от 18.04.2022г. на сумму 436 500,00. Исполнен. Заключен договор № 024/22 от 28.02.2022 с ООО ДВЭЦ "АТЛАНТ"на сумму 200 000,00 рублей на поставку спортивного оборудования (коньки). Инвентарь получен 11 мая 2022г.по товарной накладной №УТ-19 от 15.03.2022г. Оплата из средств метного бюджета 6000,01 руб. по п/п № 306 от 17.05.2022г.,  из средств краевого бюджета по п/п №355 от 27.05.2022г. в сумме 193 999,99. Исполнен.</t>
  </si>
  <si>
    <t>Заключен договор № 22 от 01.03.2022 года с ИП Морденко Р.И.на сумму 305 730,00 рублей по выполнению работ по сборке и оборудованию модуля (конструкцию из сэндвич панелей).Акт выполненных работ подписан 27.04.2022. Оплата по п/п № 252 от 28.04.2022г.в сумме 305 730,00. Исполнен. Заключен договор № 03/03-п от 31.03.2022г.с ИП Пустовит С.В.на выполнение работ по устройству основания для установки модуля на 35 538,47 руб.Акт выполненных работ № 12 от 15.04.2022г., оплачен по п/п № 242 от 25.04.2022г.Исполнен.</t>
  </si>
  <si>
    <t>Проведено на территории АГО 10 спортивных мероприятий краевого уровня по зимним видам спорта (расходы на наградную атрибутику),три тренировочных сбора для участия в соревнованиях, спортсмены городских школ приняли участие в 32-х соревнованиях краевого уровня (оплата питания, проживания, проезда, страхование участников), участие в краевых соревнованиях по ГТО, проведено 6 тренировочных сборов для физической подготовки спортсменов .</t>
  </si>
  <si>
    <t>Проведена акция "10 000,00 шагов".Изготовлена сувенирная продукция для участников, заключены договоры с ИП Цапурда О.И. б/н от 21.03.2022г., б/н от 31.03.2022г., с ИП Гаврилов И.В. б/н от 17.03.2022г. на сумму 25 000 рублей</t>
  </si>
  <si>
    <t>Устройство праздничного освещения в центре города на Комсомольской площади и по ул. Калининская</t>
  </si>
  <si>
    <t>2.3</t>
  </si>
  <si>
    <t>5.1</t>
  </si>
  <si>
    <t>5.2</t>
  </si>
  <si>
    <t>5.3</t>
  </si>
  <si>
    <t>6.1</t>
  </si>
  <si>
    <t>Аукцион проведен  15.02.2022 года,   контракт заключен 28.02.2022 с ООО "ГАРАНТ ДВ СТРОЙ" на сумму 4,2504088 млн. руб., также заключен договор на осуществление строительного контроля с ООО "СМАРТПРОЕКТ" на сумму 0,08433018 млн.Начало работ - 01.06.2022 г. (в связи с учебным процессом), срок окончания работ 20.07.2022. Работа выполнена в полном объеме в сроки, установленные контрактом, идет приемка выполненных работ. Произведена оплата по актам выполненых работ за первый и второй этапы.</t>
  </si>
  <si>
    <t>Оказана поддержка 37 специалистам, в том числе: единовременная выплата молодым специалистам на сумму 0,696 млн.рублей (3 чел.), ежемесячное пособие молодым специалистов 1,534 млн.рублей (25 чел.), компенсация за найм жилья - 0,191 млн.рублей (4 чел.), выплата за наставничество - 0,351 млн.рублей (13 чел.)</t>
  </si>
  <si>
    <t xml:space="preserve">.Заключено 9 МК и 8 дополнительных соглашения на общую сумму 17,40 млн руб. на благоустройство 9-ти дворовых территорий (проспект Горького 17А, Ленинская 27, Островского 6, Садовая 21, Октябрьская 84, Октябрьская 59А и 59Б, Октябрьская 98/1, Жуковского 45, Ломоносова 48). Работы ведутся с 01.04.2022 на 6 территориях. Срок окончания работ 31.07.2022. Работы выполнены на 70%. 
В полном объеме оплачены работы по благоустройству территории:
- МКД № 21 по ул. Садовая (МК от 14.02.2022 № 0120300004422000004_88114) 1541 716,59 руб. (КБ 1 495465,10 руб., МБ 46 251, 49 руб.);
- МКД № 6 по ул. Островского (МК от 14.02.2022 № 0120300004422000006_88114) 1090760,73 руб. (КБ 1058037,91 руб., МБ  32 722,82 руб.);
- МКД № 48 по ул. Ломоносова (МК от 21.03.2022 № 0120300004422000021_88114) 2684939,06 руб. (КБ 2604390,89 руб., МБ 80548,17 руб.).
</t>
  </si>
  <si>
    <t xml:space="preserve"> Произведена оплата труда за январь инструкторам по спорту на сумму 10 431,92 рублей, страховые взносы в Пенсионный фонд на сумму 3 150,44 руб. Из средств краевой субсидии выплачена заработная плата за январь,февраль, март, апрель, май,июнь в сумме 142 051,73 рублей, перечислены страховые взносы во внебюджетные фонды на сумму 37 723,39 руб.</t>
  </si>
  <si>
    <t xml:space="preserve"> Произведена оплата КГУП "Примтеплоэнерго" за потребленную теплоэнергию спортивными школами в январе 2022 года на сумму 296 182,63 рублей. Из краевых средств оплачено 6 265 628,45: 4 договора ком.услуг в объеме 1 625 621,65 руб., авансовые отчеты по  участиям в краевых, российских соревнованиях на сумму 1 157 919,80 руб., договоры на проживание, транспортные услуги,приобретение спортивного оборудования и инвентаря на сумму 3 482 087,00 руб.</t>
  </si>
  <si>
    <t>06.04.2022 размещено извещение о проведении аукциона на сумму 17,667 млн.руб. Проведен аукцион 14.04.2022г. Заключен контракт на капитальный ремонт фасада и крыльца 25.04.2022 г. на общую сумму 15,641902 млн. руб. Начало работ 26.04.2022 г. Срок выполнения работ 31.07.2022г. Экономия по аукциону составила 2,0248503 млн.руб.. В июле 2022г. было подписано доп.соглашение с изменением сроков выполнения работ на 20.08.22г.   Выполнение работ составляет 55 %. Заключен контракт на услуги по осуществлению строительного контроля на выполнение работ по капитальному ремонту фасада и крыльца здания 28.04.2022г. на общую сумму 356 102,88 рублей. Срок осуществления услуги 28.04.2022  -  28.08.2022 г.</t>
  </si>
  <si>
    <t>1) 05.05.2022 заключенный МК№ 0120300004422000037_88114 с ИП Васечко Я.Ю.88114 на приобретение благоустроенного жилого помещения, находящегося по адресу: ул. Октябрьская, д.19/2, кв.27, общей площадью 23,1 расторгут по соглашению сторон, обьявлен повторный аукцион. Работы выполнены, оплачены. 
2) 11.04.2022 заключен МК № 31 на выполнение работ по сносу многоквартирных домов на территории Арсеньевского городского округа (ул.Вокзальная,  3а; ул. Суличевского, 12) на сумму 526800,00. Работы выполнены, оплачены</t>
  </si>
  <si>
    <r>
      <t>1.</t>
    </r>
    <r>
      <rPr>
        <b/>
        <sz val="15"/>
        <rFont val="Times New Roman"/>
        <family val="1"/>
        <charset val="204"/>
      </rPr>
      <t xml:space="preserve"> МК от 21.03.2022 № 0120300004422000022_88114</t>
    </r>
    <r>
      <rPr>
        <sz val="15"/>
        <rFont val="Times New Roman"/>
        <family val="1"/>
        <charset val="204"/>
      </rPr>
      <t xml:space="preserve"> на сумму 
</t>
    </r>
    <r>
      <rPr>
        <b/>
        <sz val="15"/>
        <rFont val="Times New Roman"/>
        <family val="1"/>
        <charset val="204"/>
      </rPr>
      <t xml:space="preserve">126, 327 37565 млн. </t>
    </r>
    <r>
      <rPr>
        <sz val="15"/>
        <rFont val="Times New Roman"/>
        <family val="1"/>
        <charset val="204"/>
      </rPr>
      <t xml:space="preserve">руб. на выполнение работ по благоустройству видовой площадки имени В.К. Арсеньева и Дерсу Узала на территории Арсеньевского городского округа.
Подрядная организация АО «Генподрядчик», </t>
    </r>
    <r>
      <rPr>
        <b/>
        <sz val="15"/>
        <rFont val="Times New Roman"/>
        <family val="1"/>
        <charset val="204"/>
      </rPr>
      <t xml:space="preserve">срок выполнения работ </t>
    </r>
    <r>
      <rPr>
        <sz val="15"/>
        <rFont val="Times New Roman"/>
        <family val="1"/>
        <charset val="204"/>
      </rPr>
      <t xml:space="preserve">с 21.03.2022 по 15.08.2022.
</t>
    </r>
    <r>
      <rPr>
        <b/>
        <sz val="15"/>
        <rFont val="Times New Roman"/>
        <family val="1"/>
        <charset val="204"/>
      </rPr>
      <t>Виды работ:</t>
    </r>
    <r>
      <rPr>
        <sz val="15"/>
        <rFont val="Times New Roman"/>
        <family val="1"/>
        <charset val="204"/>
      </rPr>
      <t xml:space="preserve"> демонтажные работы, благоустройство, озеленение, наружное электроосвещение, установка МАФ и павильона-кафе. 
</t>
    </r>
    <r>
      <rPr>
        <b/>
        <sz val="15"/>
        <rFont val="Times New Roman"/>
        <family val="1"/>
        <charset val="204"/>
      </rPr>
      <t xml:space="preserve">Текущая ситуация: </t>
    </r>
    <r>
      <rPr>
        <sz val="15"/>
        <rFont val="Times New Roman"/>
        <family val="1"/>
        <charset val="204"/>
      </rPr>
      <t xml:space="preserve"> устройство скального, щебеночного основания; возведение административно-хозяйственного блока, монтаж сетей НВК; устройство железобетонного покрытия; устройство железобетонных лестниц; устройство фундаментов для конструкций, малых архитектурных форм
</t>
    </r>
    <r>
      <rPr>
        <b/>
        <sz val="15"/>
        <rFont val="Times New Roman"/>
        <family val="1"/>
        <charset val="204"/>
      </rPr>
      <t xml:space="preserve">Выполнение работ 65 %.
Кассовое исполнение - 57,52115153 млн.руб.
</t>
    </r>
    <r>
      <rPr>
        <sz val="15"/>
        <rFont val="Times New Roman"/>
        <family val="1"/>
        <charset val="204"/>
      </rPr>
      <t xml:space="preserve">
15.04.2022 заключено дополнительное соглашение №1, где исключены этапы.
2. МК от  15.04.2022 № 0120300004422000031_88114 на сумму 0,88657537 млн. руб.
на оказание услуг по осуществлению строительного контроля за выполнением работ на объекте: «Благоустройство видовой площадки имени В.К. Арсеньева и Дерсу Узала» на территории Арсеньевского городского округа. Подрядная организация "КОНКРИТ ДЖАНГЛ АРХИТЕКТУРА", </t>
    </r>
    <r>
      <rPr>
        <b/>
        <sz val="15"/>
        <rFont val="Times New Roman"/>
        <family val="1"/>
        <charset val="204"/>
      </rPr>
      <t>срок выполнения работ</t>
    </r>
    <r>
      <rPr>
        <sz val="15"/>
        <rFont val="Times New Roman"/>
        <family val="1"/>
        <charset val="204"/>
      </rPr>
      <t xml:space="preserve"> с 15.04.2022 по 15.09.2022.
</t>
    </r>
    <r>
      <rPr>
        <b/>
        <sz val="15"/>
        <rFont val="Times New Roman"/>
        <family val="1"/>
        <charset val="204"/>
      </rPr>
      <t>Вид услуги:</t>
    </r>
    <r>
      <rPr>
        <sz val="15"/>
        <rFont val="Times New Roman"/>
        <family val="1"/>
        <charset val="204"/>
      </rPr>
      <t xml:space="preserve"> Осуществлять контроль качества выполняемых Подрядчиком работ по благоустройству Объекта условиям Контракта, в том числе: контроль соответствия выполняемых работ по благоустройству Объекта рабочей документации, концепции благоустройства.
3. Экономия денежных средств составляет 
1,85204898 млн. руб. и планируется направить на дополнительные работы по благоустройству видовой площадки имени В.К. Арсеньева и Дерсу Узала</t>
    </r>
  </si>
  <si>
    <t>МК от 05.04.2022 № 0320300109322000001_180207 на сумму 82,16886510 млн. руб. на выполнение работ по благоустройству территории, прилегающей к ДК «Прогресс» 
(включая устройство фонтана) на территории Арсеньевского городского округа . Подрядная организация "Строительная компания № 1". Срок исполнения контракта 05.04.2022-15.08.2022.
Виды работ: демонтажные работы, благоустройство, озеленение, водоотведение, наружное электроосвещение, установка МАФ, устройство фонтана.
Текущая ситуация: Общее выполнение работ 60% (демонтажные работы – 100%, земляные работы – 100%, архитектурные формы - 35%, подпорная стена - 87%, благоустройство - 48%, освещение - 55%,  КЖ фонтан  - 82%, технологическая часть фонтана -30% )
13.05.2022 заключено дополнительное соглашение №1 на исключение этапов исполнения контрактов
06.06.2022 заключено дополнительное соглашение №2 на предусмотрение авансирования в размере 10 %.
Кассовое исполнение: составляет 23,14779098 млн. руб., в том числе:
1. аванс (10 %) - 8,21688651 руб.;
2. выполнение работ - 14,93090447 руб.
04.07.2022 подрядной организацией предоставлены документы на оплату на сумму 8 267 671,66 руб. (с учетом удержания аванса), документы направлены на оплату.
На авторский надзор был осуществлен перенос 0,25000000 млн. руб. (после чего общая сумма составила 86,70118000 млн. руб.)
Экономию денежных средств (4,53231490 млн. руб.) планируется направить на дополнительные виды работ по благоустройству территории, прилегающей к ДК «Прогресс» (включая устройство фонтана)
12.05.2022 заключен Договор на авторский надзор на сумму 0,35000000 млн. руб. с подрядной организацией ООО «ОШстрой»</t>
  </si>
  <si>
    <t>Закупка и поставка материалов - 4%
По МК 07.07.2022 оплачен аванс в размере  10 700 000,00 руб.
МК от 28.06.2022 № 0120300004422000040_88114 на выполнение работ по устройству праздничного освещения в центре города на Комсомольской площади и по ул. Калининская на территории 
Арсеньевского городского округа. Общая стоимость работ составляет 43, 070 92560, подрядчик ООО "Монолит", срок выполнения работ с даты подписания контракта по 31.10.2022
Виды работ: демонтажные работы на Комсомольской площади, устройство траншеи, прокладка кабеля, установка уличных фонарей, установка арт-объектов, устройство видеонаблюдения
Текущая ситуация: Закупка и поставка материалов
Выполнение работ 4 %
07.07.2022 оплачен аванс в размере 10, 70000000 руб.</t>
  </si>
  <si>
    <t xml:space="preserve">
 1. МК от 25.03.2022 № 0120300004422000027_88114 на выполнение работ по благоустройству территории, прилегающей к духовно-просветительскому центру на территории Арсеньевского городского округа. Общая стоимость работ составляет 2, 42424223 руб., подрядчик ООО "Кристалл", срок выполнения работ с 25.03.2022 по 15.08.2022.
Виды работ: Установка дополнительного освещения, строительство тротуаров, обустройство пешеходных переходов, обустройство парковки для автомобилей.
Текущая ситуация: продолжение устройства ограждения, установлен бордюрный камень, осуществляется подстыпка основания тортуаров щебнем и песком.
Выполнение работ 65 %
Экономия, образовавшаяся после проведения аукциона, будет возвращена.
2) 11.04.2022 года состоялся аукцион на строительство ливневой канализации и благоустройство территории в МДОБУ ЦРР - д/с №24 "Улыбка",  26.04.2022 г. заключен контракт с ИП Сауленко Е.А. на сумму 3,013024 млн.рублей, работы завершены, оплата произведена в полном объеме.  
3) Аукцион на благоустройство пришкольной территории МОБУ СОШ № 4 состоялся 09.03.2022 года, 23.03.2022 года заключен муниципальный контракт на сумму 2,53025723 млн. рублей с ИП Слинченко С.А., работы завершены, идет приемка выполненных работ. </t>
  </si>
  <si>
    <t xml:space="preserve">
  1. МК от 28.03.2022 № 0120300004422000028_88114 на выполнение работ по устройству скейт-парка на территории сквера, расположенного на пересечении ул. Октябрьской и ул. 9 Мая на территории Арсеньевского городского округа. Общая стоимость работ составляет 2,60968592 руб., подрядчик ИП Воронин Игорь Олегович,  срок выполнения работ с 28.03.2022 по 01.08.2022.
Текущая ситуация: Работы выполнены, за исключением установки лавки, которая уже заказана и ожидает поставки.
Выполнение работ 99 %.
17.06.2022 оплачены работы на сумму 1,12861683 млн.руб.
07.07.2022 предоставлены документы на оплату на сумму 1742036,89 загружены в "еис" и находятся в стадии приемки.
Заключено дополнительное соглашение от 14.04.2022 №1 на изменение реквизитов.
20.05.2022 заключено дополнительное соглашение № 2 на увеличение объемов работ. Сумма контракта с учетом дополнительного соглашения составляет 2,87065372 млн. руб.
</t>
  </si>
  <si>
    <r>
      <t>Парк "Аскольд": на 2022 год заключено 2 МК:
 1. МК от 15.12.2021 № 0120300004421000113_88114 на выполнение работ по благоустройству общественной территории парк «Аскольд» на территории Арсеньевского городского округа (этап 2022 г.). Общая стоимость работ составляет 18,07371571 млн. руб. (Сумма контракта увеличилась с учетом заключения дополнительного соглашения от 22.02.2022 №1 на сумму 563 668,78 руб. Сумма контракта до заключения дополнительного соглашения составляла 17,51004693 млн. руб.), подрядчик ООО "Строительная компания №1", срок выполнения работ с 01.04.2022 по 31.08.2022.
Виды работ: Покрытие автопарковок и пешеходных дорожек, установка оборудования детских площадок и спортивного оборудования для инвалидов-колясочников, установка урн, скамей, пергол.  
Текущая ситуация: Выполнение 80% (Устройство безопасного покрытия - 0 %, Устройство асфальтобетонных покрытий и покрытий из брусчатки - 70 %, Монтаж малых архитектурных форм и оборудования - 100%)
 Заключено дополнительное соглашение от 22.02.2022 № 1 на сумму 0,56366878 руб. в рамках увеличения объема работ не более чем на 10 %, в связи с необходимостью предусмотреть дополнительный объем щебня, необходимый для расклинцовки и устройства подстилающих и выравнивающих слоев оснований под песок для пешеходных дорожек и под асфальт для парковки.
19.05.2022 заключено дополнительное соглашение №2 на дополнительный объем работ.
20.05.2022 заключено дополнительное соглашение №3 на предусмотрение авансирования в размере 30 %.
Кассовое исполнение: 14, 667 76398 руб.
2. МК от 28.02.2022 № 0120300004422000010_88114 на благоустройство общественной территории парк «Аскольд» на территории Арсеньевского городского округа (этап 2022 г.), продолжение 1. Общая стоимость работ составляет 6,97004520 млн. руб., подрядчик ООО "Фриз БК", срок выполнения работ с 01.05.2022 по 30.09.2022 (сроки контракта увеличились в связи с заключением дополнительного соглашения).
31.05.2022 заключено дополнительное соглашение №1 об изменение существенных условий контракта, в части сроков выполнения работ, предусмотренне авансирования 30%, изменения описания закупки
Виды работ: Монтаж малых архитектурных форм (карусель, детский городок, игровой комплекс, качели) и устройство покрытий бесшовных. 
Текущая ситуация: Выполнение 0 % Работы начнутся после поставки оборудования и материалов. Дата отправки контейнера из г. Москвы- 28.07.2022, планируемый срок доставки 15.08.2022, монтаж планируется с 16.08.2022. Кассовое исполнение: аванс (30 %) - 2,09101356 млн. руб.</t>
    </r>
    <r>
      <rPr>
        <b/>
        <sz val="15"/>
        <rFont val="Times New Roman"/>
        <family val="1"/>
        <charset val="204"/>
      </rPr>
      <t xml:space="preserve">
</t>
    </r>
    <r>
      <rPr>
        <b/>
        <sz val="15"/>
        <rFont val="Times New Roman"/>
        <family val="1"/>
        <charset val="204"/>
      </rPr>
      <t xml:space="preserve">"Детский городок "Радость": </t>
    </r>
    <r>
      <rPr>
        <sz val="15"/>
        <rFont val="Times New Roman"/>
        <family val="1"/>
        <charset val="204"/>
      </rPr>
      <t>на 2022 год заключено 2 МК:
1. МК от 06.12.2021 № 0120300004421000111_88114 на выполнение работ по благоустройству общественной территории «Сквер «Детский городок «Радость» (Устройство площадок № 4 и № 5). Общая стоимость работ составляет 3, 596 35446 млн. руб., подрядчик ИП Пустовит Сергей Владимирович, срок выполнения работ с 01.04.2022 по 31.08.2022.
Виды работ: Демонтаж, удаление деревьев. Вертикальная планировка, подготовка оснований скейт-парка и памп-трека. 
Текущая ситуация:Завершена вертикальная планировка. Проводится устройство щебеночного основания
Текущая ситуация: Выполнение 70% - Демонтажные работы - 100 %, вертикальная планировка - 100 %, устройство площадок №4, №5 -80 % (На площадках полностью установлен бордюрный камень и залит бетон). Работы продолжатся с 01.08.2022 (устройство тротуарной плитки и бесшовного покрытия на площадках)
19.05.2022 заключено дополнительное соглашение №1 на предусмотрение авансирования в размере 30 %
Кассовое исполнение: 2,86168915 руб.
2. МК от 10.01.2022 № 0120300004421000122_88114 на поставку товара с установкой (скейт-парка и памп-трека) для благоустройства общественной территории «Сквер «Детский городок «Радость». Общая стоимость работ составляет 3,94601026 млн. руб., подрядчик ИП Стерехов Константин Анатольевич, срок выполнения работ: поставка оборудования до 30.06.2022; монтаж и установка оборудования с 01.07.2022 по 30.07.2022.
Виды работ: Поставка и устройство оборудования скейт-парка и памп-трека. 
Текущая ситуация: Выполнение работ 85 %  На площадке № 5 установлен памп-трек, завершается установка скейт-парка на площадке № 4.</t>
    </r>
  </si>
  <si>
    <r>
      <t xml:space="preserve">профинанси-ровано (кассовый расход) /исполнение 
</t>
    </r>
    <r>
      <rPr>
        <b/>
        <sz val="18"/>
        <color rgb="FF0070C0"/>
        <rFont val="Times New Roman"/>
        <family val="1"/>
        <charset val="204"/>
      </rPr>
      <t>01.09</t>
    </r>
    <r>
      <rPr>
        <b/>
        <sz val="20"/>
        <color rgb="FF2E75B6"/>
        <rFont val="Times New Roman"/>
        <family val="1"/>
        <charset val="204"/>
      </rPr>
      <t>.2022</t>
    </r>
  </si>
  <si>
    <t>Заключен МК и доп.соглашение на общую сумму 45,02 млн руб. на ремонт 12-ти дорог (по улицам: Лесная, Заводская, Островского, Октябрьская, 1-ая Таежная, Ленинская, Суличевского, Калининская, Жуковского, Новикова, 9 Мая, Камышовая, проезд Гостиный, протяженностью 12,01 км, площадью 48060 кв.м. ). Начало работ 10.04.2022г. Срок окончания работ 01.08.2022г. Процент выполнения работ - 100 %. Оплачено 42,3 млн. руб. (81,9 %), подготовлено подрядчиками документов на оплату на 13,83 млн. руб., из них принято работ – 13,08 млн. 
На оставшуюся сумму экономии 6,524 млн руб 04.04.2022г проведен аукцион.  Заключен МК 15.04.2022г., на ремонт дорог по улицам Пограничная и О.Кошевого (протяженностью 0,69 км, общей площадью 4240 кв.м.) Срок выполнения работ 15.04.2022 — 01.07.2022. Проведен ремонт по ул. Пограничная и Олега Кошевого. Процент выполнения работ - 100 %. Процент оплаты - 100 %</t>
  </si>
  <si>
    <t>Заключен МК и доп.соглашение на общую сумму 13,36 млн.руб на ремонт 16-ти проездов и дворовых территорий (проезды по улицам Жуковского, Октябрьская, Ломоносова, Щербакова, площадью 14450 кв.м). Начало работ 25.05.2022. Срок окончания работ 01.08.2022. Оплачен счет на 34,43% аванса от работ по МК (4 598 553,56 руб.), оплачена доля МБ в полном объеме. Выполнены работы на всех проездах и дворовых территориях по адресам: Октябрьская,№№ 16-18, 28а,30а,80,82,88,92,94,96, Ломоносова,№№ 24,70,80,82,84,  проезд к мКД № 50 по ул. Щербакова,проезд к МКД № 19/2 по ул. Октябрьская, проезд к МКД № 11 по ул. Жуковского. Процент выполнения работ 100%
 На оставшуюся сумму экономии 2,1 млн.руб проведен аукцион. Заключен МК 15.04.2022 на ремонт проездов (по улицам Пограничная, Садовая, 25 лет Арсеньева общей площадью 2039 кв.м).Оплачен первый этап полностью, оплачен аванс от второго этапа и местная доля по счету на окончательный расчет по второму этапу. Срок выполнения работ 01.06.2022 - 01.07.2022. Работы выполнены в полном объеме</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</si>
</sst>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64" formatCode="_-* #,##0.00\ _₽_-;\-* #,##0.00\ _₽_-;_-* \-??\ _₽_-;_-@_-"/>
    <numFmt numFmtId="165" formatCode="d/m/yy;@"/>
    <numFmt numFmtId="166" formatCode="#,##0.0"/>
    <numFmt numFmtId="167" formatCode="#,##0.000"/>
    <numFmt numFmtId="168" formatCode="0.000"/>
    <numFmt numFmtId="169" formatCode="0.0000"/>
    <numFmt numFmtId="170" formatCode="#,##0.0000"/>
    <numFmt numFmtId="171" formatCode="_-* #,##0.00\ _₽_-;\-* #,##0.00\ _₽_-;_-* &quot;-&quot;??\ _₽_-;_-@_-"/>
  </numFmts>
  <fonts count="30" x14ac:knownFonts="1">
    <font>
      <sz val="11"/>
      <color rgb="FF000000"/>
      <name val="Calibri"/>
      <family val="2"/>
      <charset val="204"/>
    </font>
    <font>
      <sz val="16"/>
      <color rgb="FF000000"/>
      <name val="Times New Roman"/>
      <family val="1"/>
      <charset val="204"/>
    </font>
    <font>
      <b/>
      <sz val="16"/>
      <color rgb="FF000000"/>
      <name val="Times New Roman"/>
      <family val="1"/>
      <charset val="204"/>
    </font>
    <font>
      <b/>
      <sz val="16"/>
      <name val="Times New Roman"/>
      <family val="1"/>
      <charset val="204"/>
    </font>
    <font>
      <i/>
      <u/>
      <sz val="24"/>
      <name val="Times New Roman"/>
      <family val="1"/>
      <charset val="204"/>
    </font>
    <font>
      <b/>
      <sz val="22"/>
      <name val="Times New Roman"/>
      <family val="1"/>
      <charset val="204"/>
    </font>
    <font>
      <sz val="15"/>
      <name val="Times New Roman"/>
      <family val="1"/>
      <charset val="204"/>
    </font>
    <font>
      <b/>
      <sz val="15"/>
      <name val="Times New Roman"/>
      <family val="1"/>
      <charset val="204"/>
    </font>
    <font>
      <b/>
      <sz val="20"/>
      <color rgb="FF2E75B6"/>
      <name val="Times New Roman"/>
      <family val="1"/>
      <charset val="204"/>
    </font>
    <font>
      <b/>
      <sz val="15"/>
      <color rgb="FF000000"/>
      <name val="Times New Roman"/>
      <family val="1"/>
      <charset val="204"/>
    </font>
    <font>
      <b/>
      <sz val="18"/>
      <name val="Times New Roman"/>
      <family val="1"/>
      <charset val="204"/>
    </font>
    <font>
      <b/>
      <sz val="18"/>
      <color rgb="FF0070C0"/>
      <name val="Times New Roman"/>
      <family val="1"/>
      <charset val="204"/>
    </font>
    <font>
      <b/>
      <sz val="18"/>
      <color rgb="FF000000"/>
      <name val="Times New Roman"/>
      <family val="1"/>
      <charset val="204"/>
    </font>
    <font>
      <b/>
      <sz val="20"/>
      <color rgb="FF000000"/>
      <name val="Times New Roman"/>
      <family val="1"/>
      <charset val="204"/>
    </font>
    <font>
      <b/>
      <sz val="11"/>
      <color rgb="FF000000"/>
      <name val="Calibri"/>
      <family val="2"/>
      <charset val="204"/>
    </font>
    <font>
      <sz val="20"/>
      <color rgb="FF000000"/>
      <name val="Times New Roman"/>
      <family val="1"/>
      <charset val="204"/>
    </font>
    <font>
      <i/>
      <sz val="15"/>
      <name val="Times New Roman"/>
      <family val="1"/>
      <charset val="204"/>
    </font>
    <font>
      <b/>
      <i/>
      <sz val="15"/>
      <color rgb="FF0070C0"/>
      <name val="Times New Roman"/>
      <family val="1"/>
      <charset val="204"/>
    </font>
    <font>
      <sz val="15"/>
      <color rgb="FF000000"/>
      <name val="Times New Roman"/>
      <family val="1"/>
      <charset val="204"/>
    </font>
    <font>
      <sz val="18"/>
      <name val="Times New Roman"/>
      <family val="1"/>
      <charset val="204"/>
    </font>
    <font>
      <b/>
      <i/>
      <sz val="15"/>
      <name val="Times New Roman"/>
      <family val="1"/>
      <charset val="204"/>
    </font>
    <font>
      <b/>
      <sz val="14"/>
      <name val="Times New Roman"/>
      <family val="1"/>
      <charset val="204"/>
    </font>
    <font>
      <sz val="14"/>
      <name val="Times New Roman"/>
      <family val="1"/>
      <charset val="204"/>
    </font>
    <font>
      <b/>
      <sz val="20"/>
      <name val="Times New Roman"/>
      <family val="1"/>
      <charset val="204"/>
    </font>
    <font>
      <sz val="16"/>
      <name val="Times New Roman"/>
      <family val="1"/>
      <charset val="204"/>
    </font>
    <font>
      <sz val="14"/>
      <color rgb="FFCE181E"/>
      <name val="Times New Roman"/>
      <family val="1"/>
      <charset val="204"/>
    </font>
    <font>
      <sz val="15"/>
      <color rgb="FF000000"/>
      <name val="Calibri"/>
      <family val="2"/>
      <charset val="204"/>
    </font>
    <font>
      <sz val="22"/>
      <color rgb="FF000000"/>
      <name val="Calibri"/>
      <family val="2"/>
      <charset val="204"/>
    </font>
    <font>
      <sz val="11"/>
      <color rgb="FF000000"/>
      <name val="Calibri"/>
      <family val="2"/>
      <charset val="204"/>
    </font>
    <font>
      <sz val="10"/>
      <color rgb="FF000000"/>
      <name val="Times New Roman"/>
      <family val="1"/>
      <charset val="204"/>
    </font>
  </fonts>
  <fills count="13">
    <fill>
      <patternFill patternType="none"/>
    </fill>
    <fill>
      <patternFill patternType="gray125"/>
    </fill>
    <fill>
      <patternFill patternType="solid">
        <fgColor rgb="FFFFFF00"/>
        <bgColor rgb="FFFFD966"/>
      </patternFill>
    </fill>
    <fill>
      <patternFill patternType="solid">
        <fgColor rgb="FFFFE699"/>
        <bgColor rgb="FFFFFF99"/>
      </patternFill>
    </fill>
    <fill>
      <patternFill patternType="solid">
        <fgColor rgb="FFFFF2CC"/>
        <bgColor rgb="FFFBE5D6"/>
      </patternFill>
    </fill>
    <fill>
      <patternFill patternType="solid">
        <fgColor rgb="FFE3D5FF"/>
        <bgColor rgb="FFDAE3F3"/>
      </patternFill>
    </fill>
    <fill>
      <patternFill patternType="solid">
        <fgColor rgb="FFFFFF99"/>
        <bgColor rgb="FFFFE699"/>
      </patternFill>
    </fill>
    <fill>
      <patternFill patternType="solid">
        <fgColor rgb="FFFFD966"/>
        <bgColor rgb="FFFFE699"/>
      </patternFill>
    </fill>
    <fill>
      <patternFill patternType="solid">
        <fgColor rgb="FFC5E0B4"/>
        <bgColor rgb="FFD9D9D9"/>
      </patternFill>
    </fill>
    <fill>
      <patternFill patternType="solid">
        <fgColor rgb="FFF8CBAD"/>
        <bgColor rgb="FFFFCCCC"/>
      </patternFill>
    </fill>
    <fill>
      <patternFill patternType="solid">
        <fgColor rgb="FFFFFFFF"/>
        <bgColor rgb="FFFFF2CC"/>
      </patternFill>
    </fill>
    <fill>
      <patternFill patternType="solid">
        <fgColor rgb="FFFFCCCC"/>
        <bgColor rgb="FFF8CBAD"/>
      </patternFill>
    </fill>
    <fill>
      <patternFill patternType="solid">
        <fgColor rgb="FFFFCCCC"/>
        <bgColor indexed="64"/>
      </patternFill>
    </fill>
  </fills>
  <borders count="35">
    <border>
      <left/>
      <right/>
      <top/>
      <bottom/>
      <diagonal/>
    </border>
    <border>
      <left/>
      <right/>
      <top/>
      <bottom style="medium">
        <color auto="1"/>
      </bottom>
      <diagonal/>
    </border>
    <border>
      <left style="medium">
        <color auto="1"/>
      </left>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top style="medium">
        <color auto="1"/>
      </top>
      <bottom/>
      <diagonal/>
    </border>
    <border>
      <left style="medium">
        <color auto="1"/>
      </left>
      <right style="medium">
        <color auto="1"/>
      </right>
      <top style="medium">
        <color auto="1"/>
      </top>
      <bottom/>
      <diagonal/>
    </border>
    <border>
      <left/>
      <right/>
      <top style="medium">
        <color auto="1"/>
      </top>
      <bottom/>
      <diagonal/>
    </border>
    <border>
      <left style="thin">
        <color auto="1"/>
      </left>
      <right style="thin">
        <color auto="1"/>
      </right>
      <top style="thin">
        <color auto="1"/>
      </top>
      <bottom style="thin">
        <color auto="1"/>
      </bottom>
      <diagonal/>
    </border>
    <border>
      <left style="thin">
        <color auto="1"/>
      </left>
      <right style="thin">
        <color auto="1"/>
      </right>
      <top style="medium">
        <color auto="1"/>
      </top>
      <bottom style="thin">
        <color auto="1"/>
      </bottom>
      <diagonal/>
    </border>
    <border>
      <left/>
      <right/>
      <top style="medium">
        <color auto="1"/>
      </top>
      <bottom style="medium">
        <color auto="1"/>
      </bottom>
      <diagonal/>
    </border>
    <border>
      <left style="medium">
        <color auto="1"/>
      </left>
      <right style="thin">
        <color auto="1"/>
      </right>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medium">
        <color auto="1"/>
      </bottom>
      <diagonal/>
    </border>
    <border>
      <left style="medium">
        <color auto="1"/>
      </left>
      <right style="thin">
        <color auto="1"/>
      </right>
      <top style="thin">
        <color auto="1"/>
      </top>
      <bottom style="medium">
        <color auto="1"/>
      </bottom>
      <diagonal/>
    </border>
    <border>
      <left style="medium">
        <color auto="1"/>
      </left>
      <right style="medium">
        <color auto="1"/>
      </right>
      <top style="thin">
        <color auto="1"/>
      </top>
      <bottom style="medium">
        <color auto="1"/>
      </bottom>
      <diagonal/>
    </border>
    <border>
      <left style="medium">
        <color auto="1"/>
      </left>
      <right/>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thin">
        <color auto="1"/>
      </bottom>
      <diagonal/>
    </border>
    <border>
      <left style="thin">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medium">
        <color auto="1"/>
      </left>
      <right style="thin">
        <color auto="1"/>
      </right>
      <top style="thin">
        <color auto="1"/>
      </top>
      <bottom/>
      <diagonal/>
    </border>
    <border>
      <left style="thin">
        <color auto="1"/>
      </left>
      <right style="thin">
        <color auto="1"/>
      </right>
      <top/>
      <bottom style="medium">
        <color auto="1"/>
      </bottom>
      <diagonal/>
    </border>
    <border>
      <left style="medium">
        <color auto="1"/>
      </left>
      <right style="thin">
        <color auto="1"/>
      </right>
      <top style="medium">
        <color auto="1"/>
      </top>
      <bottom style="thin">
        <color auto="1"/>
      </bottom>
      <diagonal/>
    </border>
    <border>
      <left style="medium">
        <color auto="1"/>
      </left>
      <right/>
      <top style="thin">
        <color auto="1"/>
      </top>
      <bottom style="medium">
        <color auto="1"/>
      </bottom>
      <diagonal/>
    </border>
    <border>
      <left style="medium">
        <color auto="1"/>
      </left>
      <right style="thin">
        <color auto="1"/>
      </right>
      <top/>
      <bottom/>
      <diagonal/>
    </border>
    <border>
      <left style="medium">
        <color auto="1"/>
      </left>
      <right style="thin">
        <color auto="1"/>
      </right>
      <top/>
      <bottom style="medium">
        <color auto="1"/>
      </bottom>
      <diagonal/>
    </border>
    <border>
      <left style="thin">
        <color auto="1"/>
      </left>
      <right style="medium">
        <color auto="1"/>
      </right>
      <top style="medium">
        <color auto="1"/>
      </top>
      <bottom style="medium">
        <color auto="1"/>
      </bottom>
      <diagonal/>
    </border>
    <border>
      <left style="thin">
        <color auto="1"/>
      </left>
      <right style="thin">
        <color auto="1"/>
      </right>
      <top/>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s>
  <cellStyleXfs count="4">
    <xf numFmtId="0" fontId="0" fillId="0" borderId="0"/>
    <xf numFmtId="0" fontId="28" fillId="0" borderId="0"/>
    <xf numFmtId="164" fontId="28" fillId="0" borderId="0" applyBorder="0" applyProtection="0"/>
    <xf numFmtId="171" fontId="29" fillId="0" borderId="0" applyFont="0" applyFill="0" applyBorder="0" applyAlignment="0" applyProtection="0"/>
  </cellStyleXfs>
  <cellXfs count="174">
    <xf numFmtId="0" fontId="0" fillId="0" borderId="0" xfId="0"/>
    <xf numFmtId="0" fontId="1" fillId="0" borderId="0" xfId="0" applyFont="1" applyAlignment="1">
      <alignment horizontal="center" vertical="center"/>
    </xf>
    <xf numFmtId="0" fontId="1" fillId="0" borderId="0" xfId="0" applyFont="1"/>
    <xf numFmtId="165" fontId="1" fillId="0" borderId="0" xfId="0" applyNumberFormat="1" applyFont="1"/>
    <xf numFmtId="0" fontId="2" fillId="2" borderId="0" xfId="0" applyFont="1" applyFill="1" applyAlignment="1">
      <alignment horizontal="right" vertical="center"/>
    </xf>
    <xf numFmtId="1" fontId="6" fillId="0" borderId="2" xfId="0" applyNumberFormat="1" applyFont="1" applyBorder="1" applyAlignment="1">
      <alignment horizontal="center" vertical="center" wrapText="1"/>
    </xf>
    <xf numFmtId="1" fontId="6" fillId="0" borderId="3" xfId="0" applyNumberFormat="1" applyFont="1" applyBorder="1" applyAlignment="1">
      <alignment horizontal="center" vertical="center"/>
    </xf>
    <xf numFmtId="1" fontId="10" fillId="3" borderId="3" xfId="0" applyNumberFormat="1" applyFont="1" applyFill="1" applyBorder="1" applyAlignment="1">
      <alignment horizontal="center" vertical="center"/>
    </xf>
    <xf numFmtId="1" fontId="6" fillId="0" borderId="5" xfId="0" applyNumberFormat="1" applyFont="1" applyBorder="1" applyAlignment="1">
      <alignment horizontal="center" vertical="top" wrapText="1"/>
    </xf>
    <xf numFmtId="1" fontId="6" fillId="4" borderId="6" xfId="0" applyNumberFormat="1" applyFont="1" applyFill="1" applyBorder="1" applyAlignment="1">
      <alignment horizontal="center" vertical="top" wrapText="1"/>
    </xf>
    <xf numFmtId="1" fontId="7" fillId="4" borderId="6" xfId="0" applyNumberFormat="1" applyFont="1" applyFill="1" applyBorder="1" applyAlignment="1">
      <alignment horizontal="center" vertical="top" wrapText="1"/>
    </xf>
    <xf numFmtId="166" fontId="13" fillId="5" borderId="8" xfId="0" applyNumberFormat="1" applyFont="1" applyFill="1" applyBorder="1" applyAlignment="1">
      <alignment horizontal="center" vertical="center"/>
    </xf>
    <xf numFmtId="4" fontId="13" fillId="5" borderId="8" xfId="0" applyNumberFormat="1" applyFont="1" applyFill="1" applyBorder="1" applyAlignment="1">
      <alignment horizontal="center" vertical="center"/>
    </xf>
    <xf numFmtId="167" fontId="13" fillId="5" borderId="8" xfId="0" applyNumberFormat="1" applyFont="1" applyFill="1" applyBorder="1" applyAlignment="1">
      <alignment horizontal="center" vertical="center"/>
    </xf>
    <xf numFmtId="0" fontId="14" fillId="0" borderId="0" xfId="0" applyFont="1"/>
    <xf numFmtId="166" fontId="15" fillId="5" borderId="7" xfId="0" applyNumberFormat="1" applyFont="1" applyFill="1" applyBorder="1" applyAlignment="1">
      <alignment horizontal="center" vertical="center"/>
    </xf>
    <xf numFmtId="4" fontId="15" fillId="5" borderId="7" xfId="0" applyNumberFormat="1" applyFont="1" applyFill="1" applyBorder="1" applyAlignment="1">
      <alignment horizontal="center" vertical="center"/>
    </xf>
    <xf numFmtId="167" fontId="15" fillId="5" borderId="7" xfId="0" applyNumberFormat="1" applyFont="1" applyFill="1" applyBorder="1" applyAlignment="1">
      <alignment horizontal="center" vertical="center"/>
    </xf>
    <xf numFmtId="166" fontId="15" fillId="5" borderId="12" xfId="0" applyNumberFormat="1" applyFont="1" applyFill="1" applyBorder="1" applyAlignment="1">
      <alignment horizontal="center" vertical="center"/>
    </xf>
    <xf numFmtId="4" fontId="15" fillId="5" borderId="12" xfId="0" applyNumberFormat="1" applyFont="1" applyFill="1" applyBorder="1" applyAlignment="1">
      <alignment horizontal="center" vertical="center"/>
    </xf>
    <xf numFmtId="167" fontId="15" fillId="5" borderId="12" xfId="0" applyNumberFormat="1" applyFont="1" applyFill="1" applyBorder="1" applyAlignment="1">
      <alignment horizontal="center" vertical="center"/>
    </xf>
    <xf numFmtId="49" fontId="7" fillId="0" borderId="15" xfId="0" applyNumberFormat="1" applyFont="1" applyBorder="1" applyAlignment="1">
      <alignment horizontal="center" vertical="center"/>
    </xf>
    <xf numFmtId="0" fontId="12" fillId="0" borderId="0" xfId="0" applyFont="1" applyBorder="1" applyAlignment="1">
      <alignment horizontal="center" vertical="center" wrapText="1"/>
    </xf>
    <xf numFmtId="0" fontId="9" fillId="0" borderId="0" xfId="0" applyFont="1" applyBorder="1" applyAlignment="1">
      <alignment horizontal="center" vertical="center" wrapText="1"/>
    </xf>
    <xf numFmtId="2" fontId="7" fillId="0" borderId="0" xfId="0" applyNumberFormat="1" applyFont="1" applyBorder="1" applyAlignment="1">
      <alignment horizontal="center" vertical="center" wrapText="1"/>
    </xf>
    <xf numFmtId="166" fontId="9" fillId="6" borderId="18" xfId="0" applyNumberFormat="1" applyFont="1" applyFill="1" applyBorder="1" applyAlignment="1">
      <alignment horizontal="center" vertical="center"/>
    </xf>
    <xf numFmtId="2" fontId="10" fillId="6" borderId="8" xfId="0" applyNumberFormat="1" applyFont="1" applyFill="1" applyBorder="1" applyAlignment="1">
      <alignment horizontal="center" vertical="center" wrapText="1"/>
    </xf>
    <xf numFmtId="168" fontId="10" fillId="6" borderId="8" xfId="0" applyNumberFormat="1" applyFont="1" applyFill="1" applyBorder="1" applyAlignment="1">
      <alignment horizontal="center" vertical="center" wrapText="1"/>
    </xf>
    <xf numFmtId="0" fontId="18" fillId="6" borderId="7" xfId="0" applyFont="1" applyFill="1" applyBorder="1" applyAlignment="1">
      <alignment horizontal="center" vertical="center" wrapText="1"/>
    </xf>
    <xf numFmtId="2" fontId="19" fillId="6" borderId="12" xfId="0" applyNumberFormat="1" applyFont="1" applyFill="1" applyBorder="1" applyAlignment="1">
      <alignment horizontal="center" vertical="center" wrapText="1"/>
    </xf>
    <xf numFmtId="2" fontId="19" fillId="6" borderId="7" xfId="0" applyNumberFormat="1" applyFont="1" applyFill="1" applyBorder="1" applyAlignment="1">
      <alignment horizontal="center" vertical="center" wrapText="1"/>
    </xf>
    <xf numFmtId="0" fontId="18" fillId="6" borderId="12" xfId="0" applyFont="1" applyFill="1" applyBorder="1" applyAlignment="1">
      <alignment horizontal="center" vertical="center" wrapText="1"/>
    </xf>
    <xf numFmtId="49" fontId="16" fillId="0" borderId="15" xfId="0" applyNumberFormat="1" applyFont="1" applyBorder="1" applyAlignment="1">
      <alignment horizontal="center" vertical="center"/>
    </xf>
    <xf numFmtId="0" fontId="17" fillId="0" borderId="0" xfId="0" applyFont="1" applyBorder="1" applyAlignment="1">
      <alignment horizontal="center" vertical="center" wrapText="1"/>
    </xf>
    <xf numFmtId="0" fontId="3" fillId="3" borderId="2" xfId="0" applyFont="1" applyFill="1" applyBorder="1" applyAlignment="1">
      <alignment horizontal="center" vertical="center"/>
    </xf>
    <xf numFmtId="0" fontId="3" fillId="3" borderId="9" xfId="0" applyFont="1" applyFill="1" applyBorder="1" applyAlignment="1">
      <alignment horizontal="center" vertical="center"/>
    </xf>
    <xf numFmtId="0" fontId="5" fillId="7" borderId="9" xfId="0" applyFont="1" applyFill="1" applyBorder="1" applyAlignment="1">
      <alignment horizontal="right" vertical="center"/>
    </xf>
    <xf numFmtId="0" fontId="5" fillId="7" borderId="9" xfId="0" applyFont="1" applyFill="1" applyBorder="1" applyAlignment="1">
      <alignment horizontal="left" vertical="center"/>
    </xf>
    <xf numFmtId="0" fontId="3" fillId="7" borderId="9" xfId="0" applyFont="1" applyFill="1" applyBorder="1" applyAlignment="1">
      <alignment horizontal="center" vertical="center"/>
    </xf>
    <xf numFmtId="49" fontId="21" fillId="9" borderId="10" xfId="0" applyNumberFormat="1" applyFont="1" applyFill="1" applyBorder="1" applyAlignment="1">
      <alignment horizontal="center" vertical="center"/>
    </xf>
    <xf numFmtId="0" fontId="7" fillId="9" borderId="21" xfId="0" applyFont="1" applyFill="1" applyBorder="1" applyAlignment="1">
      <alignment horizontal="center" vertical="center" wrapText="1"/>
    </xf>
    <xf numFmtId="0" fontId="0" fillId="0" borderId="0" xfId="0" applyAlignment="1">
      <alignment horizontal="left"/>
    </xf>
    <xf numFmtId="4" fontId="10" fillId="0" borderId="7" xfId="0" applyNumberFormat="1" applyFont="1" applyBorder="1" applyAlignment="1">
      <alignment horizontal="center" vertical="center" wrapText="1"/>
    </xf>
    <xf numFmtId="4" fontId="9" fillId="0" borderId="23" xfId="0" applyNumberFormat="1" applyFont="1" applyBorder="1" applyAlignment="1">
      <alignment horizontal="center" vertical="center"/>
    </xf>
    <xf numFmtId="4" fontId="0" fillId="0" borderId="0" xfId="0" applyNumberFormat="1"/>
    <xf numFmtId="168" fontId="7" fillId="0" borderId="7" xfId="0" applyNumberFormat="1" applyFont="1" applyBorder="1" applyAlignment="1">
      <alignment horizontal="center" vertical="center"/>
    </xf>
    <xf numFmtId="4" fontId="18" fillId="0" borderId="7" xfId="0" applyNumberFormat="1" applyFont="1" applyBorder="1" applyAlignment="1">
      <alignment horizontal="center" vertical="center" wrapText="1"/>
    </xf>
    <xf numFmtId="168" fontId="6" fillId="0" borderId="7" xfId="0" applyNumberFormat="1" applyFont="1" applyBorder="1" applyAlignment="1">
      <alignment horizontal="center" vertical="center"/>
    </xf>
    <xf numFmtId="4" fontId="18" fillId="0" borderId="23" xfId="0" applyNumberFormat="1" applyFont="1" applyBorder="1" applyAlignment="1">
      <alignment horizontal="center" vertical="center" wrapText="1"/>
    </xf>
    <xf numFmtId="169" fontId="18" fillId="0" borderId="7" xfId="2" applyNumberFormat="1" applyFont="1" applyBorder="1" applyAlignment="1" applyProtection="1">
      <alignment horizontal="center" vertical="center" wrapText="1"/>
    </xf>
    <xf numFmtId="165" fontId="1" fillId="0" borderId="0" xfId="0" applyNumberFormat="1" applyFont="1" applyAlignment="1">
      <alignment horizontal="center"/>
    </xf>
    <xf numFmtId="169" fontId="18" fillId="0" borderId="19" xfId="2" applyNumberFormat="1" applyFont="1" applyBorder="1" applyAlignment="1" applyProtection="1">
      <alignment horizontal="center" vertical="center" wrapText="1"/>
    </xf>
    <xf numFmtId="168" fontId="10" fillId="0" borderId="7" xfId="0" applyNumberFormat="1" applyFont="1" applyBorder="1" applyAlignment="1">
      <alignment horizontal="center" vertical="center" wrapText="1"/>
    </xf>
    <xf numFmtId="167" fontId="10" fillId="0" borderId="7" xfId="0" applyNumberFormat="1" applyFont="1" applyBorder="1" applyAlignment="1">
      <alignment horizontal="center" vertical="center" wrapText="1"/>
    </xf>
    <xf numFmtId="167" fontId="6" fillId="0" borderId="7" xfId="0" applyNumberFormat="1" applyFont="1" applyBorder="1" applyAlignment="1">
      <alignment horizontal="center" vertical="center"/>
    </xf>
    <xf numFmtId="0" fontId="3" fillId="11" borderId="23" xfId="0" applyFont="1" applyFill="1" applyBorder="1" applyAlignment="1">
      <alignment horizontal="center" vertical="center" wrapText="1"/>
    </xf>
    <xf numFmtId="166" fontId="9" fillId="11" borderId="7" xfId="0" applyNumberFormat="1" applyFont="1" applyFill="1" applyBorder="1" applyAlignment="1">
      <alignment horizontal="center" vertical="center"/>
    </xf>
    <xf numFmtId="4" fontId="10" fillId="11" borderId="7" xfId="0" applyNumberFormat="1" applyFont="1" applyFill="1" applyBorder="1" applyAlignment="1">
      <alignment horizontal="center" vertical="center"/>
    </xf>
    <xf numFmtId="167" fontId="10" fillId="11" borderId="7" xfId="0" applyNumberFormat="1" applyFont="1" applyFill="1" applyBorder="1" applyAlignment="1">
      <alignment horizontal="center" vertical="center"/>
    </xf>
    <xf numFmtId="0" fontId="18" fillId="11" borderId="7" xfId="0" applyFont="1" applyFill="1" applyBorder="1" applyAlignment="1">
      <alignment horizontal="center" vertical="center" wrapText="1"/>
    </xf>
    <xf numFmtId="4" fontId="24" fillId="11" borderId="12" xfId="0" applyNumberFormat="1" applyFont="1" applyFill="1" applyBorder="1" applyAlignment="1">
      <alignment horizontal="center" vertical="center"/>
    </xf>
    <xf numFmtId="0" fontId="0" fillId="0" borderId="0" xfId="0" applyFont="1"/>
    <xf numFmtId="0" fontId="18" fillId="11" borderId="12" xfId="0" applyFont="1" applyFill="1" applyBorder="1" applyAlignment="1">
      <alignment horizontal="center" vertical="center" wrapText="1"/>
    </xf>
    <xf numFmtId="4" fontId="18" fillId="10" borderId="7" xfId="0" applyNumberFormat="1" applyFont="1" applyFill="1" applyBorder="1" applyAlignment="1">
      <alignment horizontal="center" vertical="center" wrapText="1"/>
    </xf>
    <xf numFmtId="4" fontId="6" fillId="0" borderId="7" xfId="0" applyNumberFormat="1" applyFont="1" applyBorder="1" applyAlignment="1">
      <alignment horizontal="center" vertical="center"/>
    </xf>
    <xf numFmtId="4" fontId="24" fillId="11" borderId="7" xfId="0" applyNumberFormat="1" applyFont="1" applyFill="1" applyBorder="1" applyAlignment="1">
      <alignment horizontal="center" vertical="center"/>
    </xf>
    <xf numFmtId="49" fontId="21" fillId="9" borderId="11" xfId="0" applyNumberFormat="1" applyFont="1" applyFill="1" applyBorder="1" applyAlignment="1">
      <alignment horizontal="center" vertical="center"/>
    </xf>
    <xf numFmtId="0" fontId="7" fillId="9" borderId="7" xfId="0" applyFont="1" applyFill="1" applyBorder="1" applyAlignment="1">
      <alignment horizontal="center" vertical="center" wrapText="1"/>
    </xf>
    <xf numFmtId="170" fontId="6" fillId="0" borderId="7" xfId="0" applyNumberFormat="1" applyFont="1" applyBorder="1" applyAlignment="1">
      <alignment horizontal="center" vertical="center"/>
    </xf>
    <xf numFmtId="170" fontId="10" fillId="0" borderId="7" xfId="0" applyNumberFormat="1" applyFont="1" applyBorder="1" applyAlignment="1">
      <alignment horizontal="center" vertical="center" wrapText="1"/>
    </xf>
    <xf numFmtId="170" fontId="10" fillId="11" borderId="7" xfId="0" applyNumberFormat="1" applyFont="1" applyFill="1" applyBorder="1" applyAlignment="1">
      <alignment horizontal="center" vertical="center"/>
    </xf>
    <xf numFmtId="0" fontId="2" fillId="0" borderId="15" xfId="0" applyFont="1" applyBorder="1" applyAlignment="1">
      <alignment horizontal="center" vertical="center"/>
    </xf>
    <xf numFmtId="0" fontId="2" fillId="0" borderId="0" xfId="0" applyFont="1" applyBorder="1" applyAlignment="1">
      <alignment horizontal="center" vertical="center"/>
    </xf>
    <xf numFmtId="166" fontId="9" fillId="6" borderId="8" xfId="0" applyNumberFormat="1" applyFont="1" applyFill="1" applyBorder="1" applyAlignment="1">
      <alignment horizontal="center" vertical="center"/>
    </xf>
    <xf numFmtId="0" fontId="26" fillId="0" borderId="0" xfId="0" applyFont="1"/>
    <xf numFmtId="0" fontId="2" fillId="8" borderId="29" xfId="0" applyFont="1" applyFill="1" applyBorder="1" applyAlignment="1">
      <alignment horizontal="center" vertical="center"/>
    </xf>
    <xf numFmtId="0" fontId="27" fillId="0" borderId="0" xfId="0" applyFont="1"/>
    <xf numFmtId="0" fontId="2" fillId="8" borderId="11" xfId="0" applyFont="1" applyFill="1" applyBorder="1" applyAlignment="1">
      <alignment horizontal="center" vertical="center"/>
    </xf>
    <xf numFmtId="16" fontId="1" fillId="0" borderId="10" xfId="0" applyNumberFormat="1" applyFont="1" applyBorder="1" applyAlignment="1">
      <alignment horizontal="center" vertical="center"/>
    </xf>
    <xf numFmtId="0" fontId="6" fillId="0" borderId="21" xfId="0" applyFont="1" applyBorder="1" applyAlignment="1">
      <alignment horizontal="center" vertical="center" wrapText="1"/>
    </xf>
    <xf numFmtId="0" fontId="9" fillId="10" borderId="23" xfId="0" applyFont="1" applyFill="1" applyBorder="1" applyAlignment="1">
      <alignment horizontal="center" vertical="center" wrapText="1"/>
    </xf>
    <xf numFmtId="4" fontId="1" fillId="0" borderId="7" xfId="0" applyNumberFormat="1" applyFont="1" applyBorder="1"/>
    <xf numFmtId="4" fontId="9" fillId="0" borderId="7" xfId="0" applyNumberFormat="1" applyFont="1" applyBorder="1" applyAlignment="1">
      <alignment horizontal="center" vertical="center"/>
    </xf>
    <xf numFmtId="168" fontId="7" fillId="0" borderId="7" xfId="0" applyNumberFormat="1" applyFont="1" applyFill="1" applyBorder="1" applyAlignment="1">
      <alignment horizontal="center" vertical="center"/>
    </xf>
    <xf numFmtId="168" fontId="6" fillId="0" borderId="7" xfId="0" applyNumberFormat="1" applyFont="1" applyFill="1" applyBorder="1" applyAlignment="1">
      <alignment horizontal="center" vertical="center"/>
    </xf>
    <xf numFmtId="2" fontId="7" fillId="0" borderId="7" xfId="0" applyNumberFormat="1" applyFont="1" applyBorder="1" applyAlignment="1">
      <alignment horizontal="center" vertical="center"/>
    </xf>
    <xf numFmtId="2" fontId="6" fillId="0" borderId="7" xfId="0" applyNumberFormat="1" applyFont="1" applyBorder="1" applyAlignment="1">
      <alignment horizontal="center" vertical="center"/>
    </xf>
    <xf numFmtId="166" fontId="6" fillId="0" borderId="3" xfId="0" applyNumberFormat="1" applyFont="1" applyBorder="1" applyAlignment="1">
      <alignment horizontal="center" vertical="center"/>
    </xf>
    <xf numFmtId="2" fontId="19" fillId="6" borderId="7" xfId="0" applyNumberFormat="1" applyFont="1" applyFill="1" applyBorder="1" applyAlignment="1">
      <alignment horizontal="center" vertical="center" wrapText="1"/>
    </xf>
    <xf numFmtId="4" fontId="9" fillId="0" borderId="23" xfId="0" applyNumberFormat="1" applyFont="1" applyFill="1" applyBorder="1" applyAlignment="1">
      <alignment horizontal="center" vertical="center"/>
    </xf>
    <xf numFmtId="4" fontId="18" fillId="0" borderId="7" xfId="0" applyNumberFormat="1" applyFont="1" applyFill="1" applyBorder="1" applyAlignment="1">
      <alignment horizontal="center" vertical="center" wrapText="1"/>
    </xf>
    <xf numFmtId="0" fontId="0" fillId="12" borderId="0" xfId="0" applyFill="1" applyAlignment="1">
      <alignment vertical="center"/>
    </xf>
    <xf numFmtId="0" fontId="0" fillId="12" borderId="0" xfId="0" applyFill="1"/>
    <xf numFmtId="0" fontId="1" fillId="0" borderId="7" xfId="0" applyFont="1" applyBorder="1" applyAlignment="1">
      <alignment vertical="center"/>
    </xf>
    <xf numFmtId="4" fontId="6" fillId="0" borderId="7" xfId="0" applyNumberFormat="1" applyFont="1" applyFill="1" applyBorder="1" applyAlignment="1">
      <alignment horizontal="center" vertical="center"/>
    </xf>
    <xf numFmtId="4" fontId="6" fillId="0" borderId="7" xfId="0" applyNumberFormat="1" applyFont="1" applyFill="1" applyBorder="1" applyAlignment="1">
      <alignment horizontal="center" vertical="center"/>
    </xf>
    <xf numFmtId="4" fontId="10" fillId="0" borderId="7" xfId="0" applyNumberFormat="1" applyFont="1" applyFill="1" applyBorder="1" applyAlignment="1">
      <alignment horizontal="center" vertical="center" wrapText="1"/>
    </xf>
    <xf numFmtId="4" fontId="6" fillId="0" borderId="7" xfId="0" applyNumberFormat="1" applyFont="1" applyFill="1" applyBorder="1" applyAlignment="1">
      <alignment horizontal="center" vertical="center"/>
    </xf>
    <xf numFmtId="168" fontId="10" fillId="0" borderId="7" xfId="0" applyNumberFormat="1" applyFont="1" applyFill="1" applyBorder="1" applyAlignment="1">
      <alignment horizontal="center" vertical="center" wrapText="1"/>
    </xf>
    <xf numFmtId="167" fontId="10" fillId="0" borderId="7" xfId="0" applyNumberFormat="1" applyFont="1" applyFill="1" applyBorder="1" applyAlignment="1">
      <alignment horizontal="center" vertical="center" wrapText="1"/>
    </xf>
    <xf numFmtId="168" fontId="6" fillId="0" borderId="7" xfId="0" applyNumberFormat="1" applyFont="1" applyBorder="1" applyAlignment="1">
      <alignment horizontal="center" vertical="center"/>
    </xf>
    <xf numFmtId="4" fontId="6" fillId="0" borderId="7" xfId="0" applyNumberFormat="1" applyFont="1" applyBorder="1" applyAlignment="1">
      <alignment horizontal="center" vertical="center"/>
    </xf>
    <xf numFmtId="4" fontId="1" fillId="0" borderId="7" xfId="0" applyNumberFormat="1" applyFont="1" applyBorder="1" applyAlignment="1">
      <alignment horizontal="center"/>
    </xf>
    <xf numFmtId="168" fontId="7" fillId="0" borderId="7" xfId="0" applyNumberFormat="1" applyFont="1" applyFill="1" applyBorder="1" applyAlignment="1">
      <alignment horizontal="center" vertical="center"/>
    </xf>
    <xf numFmtId="168" fontId="6" fillId="0" borderId="7" xfId="0" applyNumberFormat="1" applyFont="1" applyFill="1" applyBorder="1" applyAlignment="1">
      <alignment horizontal="center" vertical="center"/>
    </xf>
    <xf numFmtId="2" fontId="6" fillId="0" borderId="7" xfId="0" applyNumberFormat="1" applyFont="1" applyBorder="1" applyAlignment="1">
      <alignment horizontal="center" vertical="center"/>
    </xf>
    <xf numFmtId="4" fontId="10" fillId="0" borderId="7" xfId="0" applyNumberFormat="1" applyFont="1" applyFill="1" applyBorder="1" applyAlignment="1">
      <alignment horizontal="center" vertical="center" wrapText="1"/>
    </xf>
    <xf numFmtId="167" fontId="6" fillId="0" borderId="7" xfId="0" applyNumberFormat="1" applyFont="1" applyFill="1" applyBorder="1" applyAlignment="1">
      <alignment horizontal="center" vertical="center"/>
    </xf>
    <xf numFmtId="4" fontId="1" fillId="0" borderId="7" xfId="0" applyNumberFormat="1" applyFont="1" applyBorder="1" applyAlignment="1">
      <alignment horizontal="center" vertical="center"/>
    </xf>
    <xf numFmtId="167" fontId="6" fillId="0" borderId="7" xfId="0" applyNumberFormat="1" applyFont="1" applyBorder="1" applyAlignment="1">
      <alignment horizontal="center" vertical="center"/>
    </xf>
    <xf numFmtId="4" fontId="6" fillId="0" borderId="7" xfId="0" applyNumberFormat="1" applyFont="1" applyBorder="1" applyAlignment="1">
      <alignment horizontal="center" vertical="center"/>
    </xf>
    <xf numFmtId="4" fontId="6" fillId="0" borderId="7" xfId="0" applyNumberFormat="1" applyFont="1" applyBorder="1" applyAlignment="1">
      <alignment horizontal="center" vertical="center"/>
    </xf>
    <xf numFmtId="168" fontId="7" fillId="0" borderId="7" xfId="0" applyNumberFormat="1" applyFont="1" applyFill="1" applyBorder="1" applyAlignment="1">
      <alignment horizontal="center" vertical="center"/>
    </xf>
    <xf numFmtId="168" fontId="6" fillId="0" borderId="7" xfId="0" applyNumberFormat="1" applyFont="1" applyFill="1" applyBorder="1" applyAlignment="1">
      <alignment horizontal="center" vertical="center"/>
    </xf>
    <xf numFmtId="4" fontId="6" fillId="0" borderId="7" xfId="0" applyNumberFormat="1" applyFont="1" applyFill="1" applyBorder="1" applyAlignment="1">
      <alignment horizontal="center" vertical="center"/>
    </xf>
    <xf numFmtId="4" fontId="10" fillId="0" borderId="7" xfId="0" applyNumberFormat="1" applyFont="1" applyFill="1" applyBorder="1" applyAlignment="1">
      <alignment horizontal="center" vertical="center" wrapText="1"/>
    </xf>
    <xf numFmtId="0" fontId="20" fillId="8" borderId="20" xfId="0" applyFont="1" applyFill="1" applyBorder="1" applyAlignment="1">
      <alignment horizontal="center" vertical="center" wrapText="1"/>
    </xf>
    <xf numFmtId="166" fontId="9" fillId="9" borderId="22" xfId="0" applyNumberFormat="1" applyFont="1" applyFill="1" applyBorder="1" applyAlignment="1">
      <alignment horizontal="center" vertical="center"/>
    </xf>
    <xf numFmtId="49" fontId="22" fillId="0" borderId="24" xfId="0" applyNumberFormat="1" applyFont="1" applyBorder="1" applyAlignment="1">
      <alignment horizontal="center" vertical="center"/>
    </xf>
    <xf numFmtId="0" fontId="6" fillId="0" borderId="23" xfId="0" applyFont="1" applyBorder="1" applyAlignment="1">
      <alignment horizontal="center" vertical="center" wrapText="1"/>
    </xf>
    <xf numFmtId="4" fontId="6" fillId="0" borderId="23" xfId="0" applyNumberFormat="1" applyFont="1" applyFill="1" applyBorder="1" applyAlignment="1">
      <alignment horizontal="center" vertical="top" wrapText="1"/>
    </xf>
    <xf numFmtId="4" fontId="6" fillId="0" borderId="31" xfId="0" applyNumberFormat="1" applyFont="1" applyFill="1" applyBorder="1" applyAlignment="1">
      <alignment horizontal="center" vertical="top" wrapText="1"/>
    </xf>
    <xf numFmtId="4" fontId="6" fillId="0" borderId="21" xfId="0" applyNumberFormat="1" applyFont="1" applyFill="1" applyBorder="1" applyAlignment="1">
      <alignment horizontal="center" vertical="top" wrapText="1"/>
    </xf>
    <xf numFmtId="49" fontId="22" fillId="0" borderId="7" xfId="0" applyNumberFormat="1" applyFont="1" applyBorder="1" applyAlignment="1">
      <alignment horizontal="center" vertical="center"/>
    </xf>
    <xf numFmtId="0" fontId="6" fillId="0" borderId="7" xfId="0" applyFont="1" applyBorder="1" applyAlignment="1">
      <alignment horizontal="center" vertical="center" wrapText="1"/>
    </xf>
    <xf numFmtId="49" fontId="22" fillId="0" borderId="11" xfId="0" applyNumberFormat="1" applyFont="1" applyBorder="1" applyAlignment="1">
      <alignment horizontal="center" vertical="center"/>
    </xf>
    <xf numFmtId="0" fontId="3" fillId="0" borderId="1" xfId="0" applyFont="1" applyBorder="1" applyAlignment="1">
      <alignment horizontal="center" vertical="center" wrapText="1"/>
    </xf>
    <xf numFmtId="166" fontId="6" fillId="0" borderId="2" xfId="0" applyNumberFormat="1" applyFont="1" applyBorder="1" applyAlignment="1">
      <alignment horizontal="center" vertical="center" wrapText="1"/>
    </xf>
    <xf numFmtId="1" fontId="6" fillId="0" borderId="4" xfId="0" applyNumberFormat="1" applyFont="1" applyBorder="1" applyAlignment="1">
      <alignment horizontal="center" vertical="top" wrapText="1"/>
    </xf>
    <xf numFmtId="49" fontId="7" fillId="5" borderId="2" xfId="0" applyNumberFormat="1" applyFont="1" applyFill="1" applyBorder="1" applyAlignment="1">
      <alignment horizontal="center" vertical="center"/>
    </xf>
    <xf numFmtId="0" fontId="12" fillId="5" borderId="3" xfId="0" applyFont="1" applyFill="1" applyBorder="1" applyAlignment="1">
      <alignment horizontal="center" vertical="center" wrapText="1"/>
    </xf>
    <xf numFmtId="4" fontId="13" fillId="5" borderId="9" xfId="0" applyNumberFormat="1" applyFont="1" applyFill="1" applyBorder="1" applyAlignment="1">
      <alignment horizontal="center" vertical="center"/>
    </xf>
    <xf numFmtId="49" fontId="16" fillId="6" borderId="16" xfId="0" applyNumberFormat="1" applyFont="1" applyFill="1" applyBorder="1" applyAlignment="1">
      <alignment horizontal="center" vertical="center"/>
    </xf>
    <xf numFmtId="0" fontId="9" fillId="6" borderId="17" xfId="0" applyFont="1" applyFill="1" applyBorder="1" applyAlignment="1">
      <alignment horizontal="center" vertical="center" wrapText="1"/>
    </xf>
    <xf numFmtId="0" fontId="17" fillId="6" borderId="17" xfId="0" applyFont="1" applyFill="1" applyBorder="1" applyAlignment="1">
      <alignment horizontal="center" vertical="center" wrapText="1"/>
    </xf>
    <xf numFmtId="166" fontId="9" fillId="9" borderId="8" xfId="0" applyNumberFormat="1" applyFont="1" applyFill="1" applyBorder="1" applyAlignment="1">
      <alignment horizontal="center" vertical="center"/>
    </xf>
    <xf numFmtId="49" fontId="22" fillId="0" borderId="10" xfId="0" applyNumberFormat="1" applyFont="1" applyBorder="1" applyAlignment="1">
      <alignment horizontal="center" vertical="center"/>
    </xf>
    <xf numFmtId="4" fontId="6" fillId="0" borderId="23" xfId="0" applyNumberFormat="1" applyFont="1" applyFill="1" applyBorder="1" applyAlignment="1">
      <alignment horizontal="center" vertical="center" wrapText="1"/>
    </xf>
    <xf numFmtId="4" fontId="0" fillId="0" borderId="31" xfId="0" applyNumberFormat="1" applyFont="1" applyFill="1" applyBorder="1" applyAlignment="1">
      <alignment horizontal="center" vertical="center" wrapText="1"/>
    </xf>
    <xf numFmtId="4" fontId="0" fillId="0" borderId="21" xfId="0" applyNumberFormat="1" applyFont="1" applyFill="1" applyBorder="1" applyAlignment="1">
      <alignment horizontal="center" vertical="center" wrapText="1"/>
    </xf>
    <xf numFmtId="0" fontId="20" fillId="8" borderId="14" xfId="0" applyFont="1" applyFill="1" applyBorder="1" applyAlignment="1">
      <alignment horizontal="center" vertical="center" wrapText="1"/>
    </xf>
    <xf numFmtId="4" fontId="6" fillId="0" borderId="7" xfId="0" applyNumberFormat="1" applyFont="1" applyFill="1" applyBorder="1" applyAlignment="1">
      <alignment horizontal="center" vertical="center" wrapText="1"/>
    </xf>
    <xf numFmtId="0" fontId="3" fillId="11" borderId="13" xfId="0" applyFont="1" applyFill="1" applyBorder="1" applyAlignment="1">
      <alignment horizontal="center" vertical="center"/>
    </xf>
    <xf numFmtId="4" fontId="3" fillId="11" borderId="12" xfId="0" applyNumberFormat="1" applyFont="1" applyFill="1" applyBorder="1" applyAlignment="1">
      <alignment horizontal="center" vertical="center"/>
    </xf>
    <xf numFmtId="0" fontId="23" fillId="11" borderId="25" xfId="0" applyFont="1" applyFill="1" applyBorder="1" applyAlignment="1">
      <alignment horizontal="center" vertical="center" wrapText="1"/>
    </xf>
    <xf numFmtId="0" fontId="3" fillId="11" borderId="27" xfId="0" applyFont="1" applyFill="1" applyBorder="1" applyAlignment="1">
      <alignment horizontal="center" vertical="center"/>
    </xf>
    <xf numFmtId="49" fontId="25" fillId="0" borderId="11" xfId="0" applyNumberFormat="1" applyFont="1" applyBorder="1" applyAlignment="1">
      <alignment horizontal="center" vertical="center"/>
    </xf>
    <xf numFmtId="4" fontId="6" fillId="0" borderId="7" xfId="0" applyNumberFormat="1" applyFont="1" applyBorder="1" applyAlignment="1">
      <alignment horizontal="center" vertical="center" wrapText="1"/>
    </xf>
    <xf numFmtId="0" fontId="20" fillId="8" borderId="3" xfId="0" applyFont="1" applyFill="1" applyBorder="1" applyAlignment="1">
      <alignment horizontal="center" vertical="center" wrapText="1"/>
    </xf>
    <xf numFmtId="49" fontId="22" fillId="0" borderId="28" xfId="0" applyNumberFormat="1" applyFont="1" applyBorder="1" applyAlignment="1">
      <alignment horizontal="center" vertical="center"/>
    </xf>
    <xf numFmtId="4" fontId="6" fillId="0" borderId="7" xfId="0" applyNumberFormat="1" applyFont="1" applyFill="1" applyBorder="1" applyAlignment="1">
      <alignment horizontal="left" vertical="center" wrapText="1"/>
    </xf>
    <xf numFmtId="4" fontId="3" fillId="11" borderId="23" xfId="0" applyNumberFormat="1" applyFont="1" applyFill="1" applyBorder="1" applyAlignment="1">
      <alignment horizontal="center" vertical="center"/>
    </xf>
    <xf numFmtId="4" fontId="3" fillId="11" borderId="31" xfId="0" applyNumberFormat="1" applyFont="1" applyFill="1" applyBorder="1" applyAlignment="1">
      <alignment horizontal="center" vertical="center"/>
    </xf>
    <xf numFmtId="4" fontId="3" fillId="11" borderId="25" xfId="0" applyNumberFormat="1" applyFont="1" applyFill="1" applyBorder="1" applyAlignment="1">
      <alignment horizontal="center" vertical="center"/>
    </xf>
    <xf numFmtId="4" fontId="6" fillId="0" borderId="7" xfId="0" applyNumberFormat="1" applyFont="1" applyBorder="1" applyAlignment="1">
      <alignment horizontal="left" vertical="center" wrapText="1"/>
    </xf>
    <xf numFmtId="0" fontId="13" fillId="3" borderId="3" xfId="0" applyFont="1" applyFill="1" applyBorder="1" applyAlignment="1">
      <alignment horizontal="center" vertical="center"/>
    </xf>
    <xf numFmtId="2" fontId="17" fillId="6" borderId="17" xfId="0" applyNumberFormat="1" applyFont="1" applyFill="1" applyBorder="1" applyAlignment="1">
      <alignment horizontal="center" vertical="center" wrapText="1"/>
    </xf>
    <xf numFmtId="0" fontId="2" fillId="8" borderId="30" xfId="0" applyFont="1" applyFill="1" applyBorder="1" applyAlignment="1">
      <alignment horizontal="center"/>
    </xf>
    <xf numFmtId="0" fontId="1" fillId="0" borderId="26" xfId="0" applyFont="1" applyBorder="1" applyAlignment="1">
      <alignment horizontal="center" vertical="center"/>
    </xf>
    <xf numFmtId="0" fontId="2" fillId="8" borderId="19" xfId="0" applyFont="1" applyFill="1" applyBorder="1" applyAlignment="1">
      <alignment horizontal="center"/>
    </xf>
    <xf numFmtId="0" fontId="1" fillId="0" borderId="11" xfId="0" applyFont="1" applyBorder="1" applyAlignment="1">
      <alignment horizontal="center" vertical="center"/>
    </xf>
    <xf numFmtId="49" fontId="1" fillId="0" borderId="11" xfId="0" applyNumberFormat="1" applyFont="1" applyBorder="1" applyAlignment="1">
      <alignment horizontal="center" vertical="center"/>
    </xf>
    <xf numFmtId="49" fontId="1" fillId="0" borderId="7" xfId="0" applyNumberFormat="1" applyFont="1" applyBorder="1" applyAlignment="1">
      <alignment horizontal="center" vertical="center"/>
    </xf>
    <xf numFmtId="4" fontId="18" fillId="0" borderId="23" xfId="0" applyNumberFormat="1" applyFont="1" applyFill="1" applyBorder="1" applyAlignment="1">
      <alignment horizontal="center" vertical="center" wrapText="1"/>
    </xf>
    <xf numFmtId="4" fontId="18" fillId="0" borderId="31" xfId="0" applyNumberFormat="1" applyFont="1" applyFill="1" applyBorder="1" applyAlignment="1">
      <alignment horizontal="center" vertical="center" wrapText="1"/>
    </xf>
    <xf numFmtId="4" fontId="18" fillId="0" borderId="21" xfId="0" applyNumberFormat="1" applyFont="1" applyFill="1" applyBorder="1" applyAlignment="1">
      <alignment horizontal="center" vertical="center" wrapText="1"/>
    </xf>
    <xf numFmtId="4" fontId="1" fillId="0" borderId="7" xfId="0" applyNumberFormat="1" applyFont="1" applyBorder="1" applyAlignment="1">
      <alignment horizontal="center" vertical="center" wrapText="1"/>
    </xf>
    <xf numFmtId="0" fontId="2" fillId="8" borderId="19" xfId="0" applyFont="1" applyFill="1" applyBorder="1" applyAlignment="1">
      <alignment horizontal="center" vertical="center"/>
    </xf>
    <xf numFmtId="0" fontId="6" fillId="0" borderId="23" xfId="0" applyFont="1" applyFill="1" applyBorder="1" applyAlignment="1">
      <alignment horizontal="center" vertical="center" wrapText="1"/>
    </xf>
    <xf numFmtId="0" fontId="6" fillId="0" borderId="31" xfId="0" applyFont="1" applyFill="1" applyBorder="1" applyAlignment="1">
      <alignment horizontal="center" vertical="center" wrapText="1"/>
    </xf>
    <xf numFmtId="0" fontId="6" fillId="0" borderId="21" xfId="0" applyFont="1" applyFill="1" applyBorder="1" applyAlignment="1">
      <alignment horizontal="center" vertical="center" wrapText="1"/>
    </xf>
    <xf numFmtId="49" fontId="1" fillId="8" borderId="32" xfId="0" applyNumberFormat="1" applyFont="1" applyFill="1" applyBorder="1" applyAlignment="1">
      <alignment horizontal="center" vertical="center"/>
    </xf>
    <xf numFmtId="49" fontId="1" fillId="8" borderId="33" xfId="0" applyNumberFormat="1" applyFont="1" applyFill="1" applyBorder="1" applyAlignment="1">
      <alignment horizontal="center" vertical="center"/>
    </xf>
    <xf numFmtId="49" fontId="1" fillId="8" borderId="34" xfId="0" applyNumberFormat="1" applyFont="1" applyFill="1" applyBorder="1" applyAlignment="1">
      <alignment horizontal="center" vertical="center"/>
    </xf>
  </cellXfs>
  <cellStyles count="4">
    <cellStyle name="Обычный" xfId="0" builtinId="0"/>
    <cellStyle name="Пояснение 2" xfId="1"/>
    <cellStyle name="Финансовый 2" xfId="2"/>
    <cellStyle name="Финансовый 2 2" xfId="3"/>
  </cellStyles>
  <dxfs count="0"/>
  <tableStyles count="0" defaultTableStyle="TableStyleMedium2" defaultPivotStyle="PivotStyleLight16"/>
  <colors>
    <indexedColors>
      <rgbColor rgb="FF000000"/>
      <rgbColor rgb="FFFFFFFF"/>
      <rgbColor rgb="FFCE181E"/>
      <rgbColor rgb="FF00FF00"/>
      <rgbColor rgb="FF0000FF"/>
      <rgbColor rgb="FFFFFF00"/>
      <rgbColor rgb="FFFF00FF"/>
      <rgbColor rgb="FF00FFFF"/>
      <rgbColor rgb="FF800000"/>
      <rgbColor rgb="FF008000"/>
      <rgbColor rgb="FF000080"/>
      <rgbColor rgb="FF808000"/>
      <rgbColor rgb="FF800080"/>
      <rgbColor rgb="FF2E75B6"/>
      <rgbColor rgb="FFD0CECE"/>
      <rgbColor rgb="FF808080"/>
      <rgbColor rgb="FF5B9BD5"/>
      <rgbColor rgb="FF993366"/>
      <rgbColor rgb="FFFFF2CC"/>
      <rgbColor rgb="FFDEEBF7"/>
      <rgbColor rgb="FF660066"/>
      <rgbColor rgb="FFFBE5D6"/>
      <rgbColor rgb="FF0070C0"/>
      <rgbColor rgb="FFE3D5FF"/>
      <rgbColor rgb="FF000080"/>
      <rgbColor rgb="FFFF00FF"/>
      <rgbColor rgb="FFFFE699"/>
      <rgbColor rgb="FF00FFFF"/>
      <rgbColor rgb="FF800080"/>
      <rgbColor rgb="FF800000"/>
      <rgbColor rgb="FF008080"/>
      <rgbColor rgb="FF0000FF"/>
      <rgbColor rgb="FF00CCFF"/>
      <rgbColor rgb="FFDAE3F3"/>
      <rgbColor rgb="FFE2F0D9"/>
      <rgbColor rgb="FFFFFF99"/>
      <rgbColor rgb="FFC5E0B4"/>
      <rgbColor rgb="FFF4B183"/>
      <rgbColor rgb="FFFFCCCC"/>
      <rgbColor rgb="FFF8CBAD"/>
      <rgbColor rgb="FF4472C4"/>
      <rgbColor rgb="FF33CCCC"/>
      <rgbColor rgb="FF99CC00"/>
      <rgbColor rgb="FFFFD966"/>
      <rgbColor rgb="FFFF9900"/>
      <rgbColor rgb="FFFF6600"/>
      <rgbColor rgb="FF666699"/>
      <rgbColor rgb="FFD9D9D9"/>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48"/>
  <sheetViews>
    <sheetView tabSelected="1" view="pageBreakPreview" zoomScale="50" zoomScaleNormal="50" zoomScaleSheetLayoutView="50" zoomScalePageLayoutView="65" workbookViewId="0">
      <pane xSplit="3" ySplit="4" topLeftCell="D104" activePane="bottomRight" state="frozen"/>
      <selection pane="topRight" activeCell="I1" sqref="I1"/>
      <selection pane="bottomLeft" activeCell="A353" sqref="A353"/>
      <selection pane="bottomRight" activeCell="F124" sqref="F124:F125"/>
    </sheetView>
  </sheetViews>
  <sheetFormatPr defaultColWidth="9.140625" defaultRowHeight="20.25" x14ac:dyDescent="0.3"/>
  <cols>
    <col min="1" max="1" width="10.5703125" style="1" customWidth="1"/>
    <col min="2" max="2" width="74.42578125" style="2" customWidth="1"/>
    <col min="3" max="3" width="26" style="3" customWidth="1"/>
    <col min="4" max="4" width="19.7109375" style="2" customWidth="1"/>
    <col min="5" max="5" width="21.85546875" style="2" customWidth="1"/>
    <col min="6" max="6" width="22.42578125" style="2" customWidth="1"/>
    <col min="7" max="7" width="255.5703125" style="2" customWidth="1"/>
    <col min="8" max="8" width="159.5703125" customWidth="1"/>
  </cols>
  <sheetData>
    <row r="1" spans="1:7" x14ac:dyDescent="0.3">
      <c r="B1" s="4" t="s">
        <v>0</v>
      </c>
    </row>
    <row r="2" spans="1:7" ht="107.25" customHeight="1" x14ac:dyDescent="0.25">
      <c r="A2" s="126" t="s">
        <v>1</v>
      </c>
      <c r="B2" s="126"/>
      <c r="C2" s="126"/>
      <c r="D2" s="126"/>
      <c r="E2" s="126"/>
      <c r="F2" s="126"/>
      <c r="G2" s="126"/>
    </row>
    <row r="3" spans="1:7" ht="101.25" customHeight="1" x14ac:dyDescent="0.25">
      <c r="A3" s="5" t="s">
        <v>2</v>
      </c>
      <c r="B3" s="6" t="s">
        <v>3</v>
      </c>
      <c r="C3" s="87"/>
      <c r="D3" s="127" t="s">
        <v>4</v>
      </c>
      <c r="E3" s="127"/>
      <c r="F3" s="127"/>
      <c r="G3" s="128" t="s">
        <v>5</v>
      </c>
    </row>
    <row r="4" spans="1:7" ht="147" customHeight="1" x14ac:dyDescent="0.25">
      <c r="A4" s="5"/>
      <c r="B4" s="7" t="s">
        <v>6</v>
      </c>
      <c r="C4" s="8" t="s">
        <v>7</v>
      </c>
      <c r="D4" s="9" t="s">
        <v>8</v>
      </c>
      <c r="E4" s="8" t="s">
        <v>9</v>
      </c>
      <c r="F4" s="10" t="s">
        <v>96</v>
      </c>
      <c r="G4" s="128"/>
    </row>
    <row r="5" spans="1:7" s="14" customFormat="1" ht="24.75" customHeight="1" x14ac:dyDescent="0.25">
      <c r="A5" s="129"/>
      <c r="B5" s="130" t="s">
        <v>10</v>
      </c>
      <c r="C5" s="11" t="s">
        <v>11</v>
      </c>
      <c r="D5" s="12">
        <f>D6+D7+D8</f>
        <v>445.34453697999999</v>
      </c>
      <c r="E5" s="12">
        <f>E6+E7+E8</f>
        <v>430.77068287000003</v>
      </c>
      <c r="F5" s="13">
        <f>F6+F7+F8</f>
        <v>211.35222960599998</v>
      </c>
      <c r="G5" s="131"/>
    </row>
    <row r="6" spans="1:7" s="14" customFormat="1" ht="24.75" customHeight="1" x14ac:dyDescent="0.25">
      <c r="A6" s="129"/>
      <c r="B6" s="130"/>
      <c r="C6" s="15" t="s">
        <v>12</v>
      </c>
      <c r="D6" s="16">
        <f t="shared" ref="D6:F8" si="0">D11+D95</f>
        <v>123.9667311</v>
      </c>
      <c r="E6" s="16">
        <f t="shared" si="0"/>
        <v>37.884731100000003</v>
      </c>
      <c r="F6" s="16">
        <f t="shared" si="0"/>
        <v>25.24191708</v>
      </c>
      <c r="G6" s="131"/>
    </row>
    <row r="7" spans="1:7" s="14" customFormat="1" ht="24.75" customHeight="1" x14ac:dyDescent="0.25">
      <c r="A7" s="129"/>
      <c r="B7" s="130"/>
      <c r="C7" s="15" t="s">
        <v>13</v>
      </c>
      <c r="D7" s="16">
        <f t="shared" si="0"/>
        <v>267.60846064999998</v>
      </c>
      <c r="E7" s="16">
        <f t="shared" si="0"/>
        <v>258.08959550000003</v>
      </c>
      <c r="F7" s="17">
        <f t="shared" si="0"/>
        <v>145.53868105999999</v>
      </c>
      <c r="G7" s="131"/>
    </row>
    <row r="8" spans="1:7" s="14" customFormat="1" ht="24.75" customHeight="1" x14ac:dyDescent="0.25">
      <c r="A8" s="129"/>
      <c r="B8" s="130"/>
      <c r="C8" s="18" t="s">
        <v>14</v>
      </c>
      <c r="D8" s="19">
        <f t="shared" si="0"/>
        <v>53.769345230000006</v>
      </c>
      <c r="E8" s="19">
        <f t="shared" si="0"/>
        <v>134.79635626999999</v>
      </c>
      <c r="F8" s="20">
        <f t="shared" si="0"/>
        <v>40.571631465999992</v>
      </c>
      <c r="G8" s="131"/>
    </row>
    <row r="9" spans="1:7" s="14" customFormat="1" ht="11.25" customHeight="1" x14ac:dyDescent="0.25">
      <c r="A9" s="21"/>
      <c r="B9" s="22"/>
      <c r="C9" s="23"/>
      <c r="D9" s="24"/>
      <c r="E9" s="24"/>
      <c r="F9" s="24"/>
      <c r="G9" s="24"/>
    </row>
    <row r="10" spans="1:7" s="14" customFormat="1" ht="24.75" customHeight="1" x14ac:dyDescent="0.25">
      <c r="A10" s="132"/>
      <c r="B10" s="133" t="s">
        <v>15</v>
      </c>
      <c r="C10" s="25" t="s">
        <v>11</v>
      </c>
      <c r="D10" s="26">
        <f>SUM(D11:D13)</f>
        <v>59.796349520000007</v>
      </c>
      <c r="E10" s="26">
        <f>SUM(E11:E13)</f>
        <v>54.659544340000004</v>
      </c>
      <c r="F10" s="27">
        <f>SUM(F11:F13)</f>
        <v>39.94476615</v>
      </c>
      <c r="G10" s="134"/>
    </row>
    <row r="11" spans="1:7" s="14" customFormat="1" ht="24.75" customHeight="1" x14ac:dyDescent="0.25">
      <c r="A11" s="132"/>
      <c r="B11" s="133"/>
      <c r="C11" s="28" t="s">
        <v>12</v>
      </c>
      <c r="D11" s="29">
        <f>D49+D61+D78+D89</f>
        <v>37.884731100000003</v>
      </c>
      <c r="E11" s="29">
        <f t="shared" ref="E11:F11" si="1">E49+E61+E78+E89</f>
        <v>37.884731100000003</v>
      </c>
      <c r="F11" s="29">
        <f t="shared" si="1"/>
        <v>25.24191708</v>
      </c>
      <c r="G11" s="134"/>
    </row>
    <row r="12" spans="1:7" s="14" customFormat="1" ht="24.75" customHeight="1" x14ac:dyDescent="0.25">
      <c r="A12" s="132"/>
      <c r="B12" s="133"/>
      <c r="C12" s="28" t="s">
        <v>13</v>
      </c>
      <c r="D12" s="29">
        <f>D50+D62+D79+D90</f>
        <v>19.327690650000001</v>
      </c>
      <c r="E12" s="29">
        <f t="shared" ref="E12:F12" si="2">E50+E62+E79+E90</f>
        <v>14.340998010000002</v>
      </c>
      <c r="F12" s="29">
        <f t="shared" si="2"/>
        <v>12.393205610000001</v>
      </c>
      <c r="G12" s="134"/>
    </row>
    <row r="13" spans="1:7" s="14" customFormat="1" ht="24.75" customHeight="1" x14ac:dyDescent="0.25">
      <c r="A13" s="132"/>
      <c r="B13" s="133"/>
      <c r="C13" s="31" t="s">
        <v>14</v>
      </c>
      <c r="D13" s="29">
        <f>D51+D63+D80+D91</f>
        <v>2.5839277699999994</v>
      </c>
      <c r="E13" s="29">
        <f t="shared" ref="E13:F13" si="3">E51+E63+E80+E91</f>
        <v>2.4338152299999996</v>
      </c>
      <c r="F13" s="29">
        <f t="shared" si="3"/>
        <v>2.3096434599999998</v>
      </c>
      <c r="G13" s="134"/>
    </row>
    <row r="14" spans="1:7" s="14" customFormat="1" ht="11.25" customHeight="1" x14ac:dyDescent="0.25">
      <c r="A14" s="32"/>
      <c r="B14" s="23"/>
      <c r="C14" s="23"/>
      <c r="D14" s="33"/>
      <c r="E14" s="33"/>
      <c r="F14" s="33"/>
      <c r="G14" s="33"/>
    </row>
    <row r="15" spans="1:7" ht="39.75" customHeight="1" x14ac:dyDescent="0.25">
      <c r="A15" s="34"/>
      <c r="B15" s="35"/>
      <c r="C15" s="35"/>
      <c r="D15" s="36" t="s">
        <v>16</v>
      </c>
      <c r="E15" s="37" t="s">
        <v>17</v>
      </c>
      <c r="F15" s="38"/>
      <c r="G15" s="35"/>
    </row>
    <row r="16" spans="1:7" ht="21" customHeight="1" x14ac:dyDescent="0.25">
      <c r="A16" s="116" t="s">
        <v>18</v>
      </c>
      <c r="B16" s="116"/>
      <c r="C16" s="116"/>
      <c r="D16" s="116"/>
      <c r="E16" s="116"/>
      <c r="F16" s="116"/>
      <c r="G16" s="116"/>
    </row>
    <row r="17" spans="1:10" ht="29.25" customHeight="1" x14ac:dyDescent="0.25">
      <c r="A17" s="39"/>
      <c r="B17" s="40" t="s">
        <v>19</v>
      </c>
      <c r="C17" s="117"/>
      <c r="D17" s="117"/>
      <c r="E17" s="117"/>
      <c r="F17" s="117"/>
      <c r="G17" s="117"/>
      <c r="J17" s="41"/>
    </row>
    <row r="18" spans="1:10" ht="33.75" customHeight="1" x14ac:dyDescent="0.25">
      <c r="A18" s="118"/>
      <c r="B18" s="119" t="s">
        <v>22</v>
      </c>
      <c r="C18" s="43" t="s">
        <v>21</v>
      </c>
      <c r="D18" s="45">
        <f>SUM(D19:D21)</f>
        <v>0.65</v>
      </c>
      <c r="E18" s="83">
        <f>SUM(E19:E21)</f>
        <v>0.65</v>
      </c>
      <c r="F18" s="103">
        <f>SUM(F19:F21)</f>
        <v>0.65</v>
      </c>
      <c r="G18" s="120" t="s">
        <v>73</v>
      </c>
    </row>
    <row r="19" spans="1:10" ht="51" customHeight="1" x14ac:dyDescent="0.25">
      <c r="A19" s="118"/>
      <c r="B19" s="119"/>
      <c r="C19" s="46" t="s">
        <v>12</v>
      </c>
      <c r="D19" s="47">
        <v>0</v>
      </c>
      <c r="E19" s="47">
        <v>0</v>
      </c>
      <c r="F19" s="104">
        <v>0</v>
      </c>
      <c r="G19" s="121"/>
    </row>
    <row r="20" spans="1:10" ht="36" customHeight="1" x14ac:dyDescent="0.25">
      <c r="A20" s="118"/>
      <c r="B20" s="119"/>
      <c r="C20" s="46" t="s">
        <v>13</v>
      </c>
      <c r="D20" s="47">
        <v>0.63049999000000001</v>
      </c>
      <c r="E20" s="47">
        <v>0.63</v>
      </c>
      <c r="F20" s="104">
        <v>0.63</v>
      </c>
      <c r="G20" s="121"/>
    </row>
    <row r="21" spans="1:10" ht="48.75" customHeight="1" x14ac:dyDescent="0.25">
      <c r="A21" s="118"/>
      <c r="B21" s="119"/>
      <c r="C21" s="48" t="s">
        <v>14</v>
      </c>
      <c r="D21" s="47">
        <v>1.9500010000000002E-2</v>
      </c>
      <c r="E21" s="84">
        <v>0.02</v>
      </c>
      <c r="F21" s="104">
        <v>0.02</v>
      </c>
      <c r="G21" s="122"/>
    </row>
    <row r="22" spans="1:10" ht="36" customHeight="1" x14ac:dyDescent="0.25">
      <c r="A22" s="136"/>
      <c r="B22" s="124" t="s">
        <v>23</v>
      </c>
      <c r="C22" s="43" t="s">
        <v>21</v>
      </c>
      <c r="D22" s="45">
        <f>SUM(D23:D25)</f>
        <v>0.34126846999999999</v>
      </c>
      <c r="E22" s="45">
        <f>SUM(E23:E25)</f>
        <v>0.34100000000000003</v>
      </c>
      <c r="F22" s="103">
        <f>SUM(F23:F25)</f>
        <v>0.34100000000000003</v>
      </c>
      <c r="G22" s="120" t="s">
        <v>74</v>
      </c>
    </row>
    <row r="23" spans="1:10" ht="36" customHeight="1" x14ac:dyDescent="0.25">
      <c r="A23" s="136"/>
      <c r="B23" s="124"/>
      <c r="C23" s="46" t="s">
        <v>12</v>
      </c>
      <c r="D23" s="47">
        <v>0</v>
      </c>
      <c r="E23" s="47">
        <v>0</v>
      </c>
      <c r="F23" s="104">
        <v>0</v>
      </c>
      <c r="G23" s="121"/>
    </row>
    <row r="24" spans="1:10" ht="36" customHeight="1" x14ac:dyDescent="0.25">
      <c r="A24" s="136"/>
      <c r="B24" s="124"/>
      <c r="C24" s="46" t="s">
        <v>13</v>
      </c>
      <c r="D24" s="47">
        <v>0</v>
      </c>
      <c r="E24" s="47">
        <v>0</v>
      </c>
      <c r="F24" s="104">
        <v>0</v>
      </c>
      <c r="G24" s="121"/>
    </row>
    <row r="25" spans="1:10" ht="37.5" customHeight="1" x14ac:dyDescent="0.25">
      <c r="A25" s="136"/>
      <c r="B25" s="124"/>
      <c r="C25" s="48" t="s">
        <v>14</v>
      </c>
      <c r="D25" s="47">
        <v>0.34126846999999999</v>
      </c>
      <c r="E25" s="47">
        <v>0.34100000000000003</v>
      </c>
      <c r="F25" s="104">
        <v>0.34100000000000003</v>
      </c>
      <c r="G25" s="122"/>
    </row>
    <row r="26" spans="1:10" ht="41.25" customHeight="1" x14ac:dyDescent="0.25">
      <c r="A26" s="125"/>
      <c r="B26" s="124" t="s">
        <v>24</v>
      </c>
      <c r="C26" s="43" t="s">
        <v>21</v>
      </c>
      <c r="D26" s="45">
        <f>SUM(D27:D29)</f>
        <v>0.45274542000000001</v>
      </c>
      <c r="E26" s="45">
        <f>SUM(E27:E29)</f>
        <v>0.19358235999999998</v>
      </c>
      <c r="F26" s="103">
        <f>SUM(F27:F29)</f>
        <v>0.19400000000000001</v>
      </c>
      <c r="G26" s="120" t="s">
        <v>86</v>
      </c>
    </row>
    <row r="27" spans="1:10" ht="41.25" customHeight="1" x14ac:dyDescent="0.25">
      <c r="A27" s="125"/>
      <c r="B27" s="124"/>
      <c r="C27" s="46" t="s">
        <v>12</v>
      </c>
      <c r="D27" s="47">
        <v>0</v>
      </c>
      <c r="E27" s="47">
        <v>0</v>
      </c>
      <c r="F27" s="104">
        <v>0</v>
      </c>
      <c r="G27" s="121"/>
    </row>
    <row r="28" spans="1:10" ht="37.5" customHeight="1" x14ac:dyDescent="0.25">
      <c r="A28" s="125"/>
      <c r="B28" s="124"/>
      <c r="C28" s="46" t="s">
        <v>13</v>
      </c>
      <c r="D28" s="47">
        <v>0.43916305999999999</v>
      </c>
      <c r="E28" s="100">
        <v>0.18</v>
      </c>
      <c r="F28" s="100">
        <v>0.18</v>
      </c>
      <c r="G28" s="121"/>
    </row>
    <row r="29" spans="1:10" ht="41.25" customHeight="1" x14ac:dyDescent="0.25">
      <c r="A29" s="125"/>
      <c r="B29" s="124"/>
      <c r="C29" s="46" t="s">
        <v>14</v>
      </c>
      <c r="D29" s="47">
        <v>1.358236E-2</v>
      </c>
      <c r="E29" s="100">
        <v>1.358236E-2</v>
      </c>
      <c r="F29" s="100">
        <v>1.4E-2</v>
      </c>
      <c r="G29" s="122"/>
    </row>
    <row r="30" spans="1:10" ht="39.75" customHeight="1" x14ac:dyDescent="0.25">
      <c r="A30" s="118"/>
      <c r="B30" s="124" t="s">
        <v>25</v>
      </c>
      <c r="C30" s="43" t="s">
        <v>21</v>
      </c>
      <c r="D30" s="85">
        <f>D31+D32+D33</f>
        <v>2.9154556700000001</v>
      </c>
      <c r="E30" s="85">
        <f>E31+E32+E33</f>
        <v>2.87065372</v>
      </c>
      <c r="F30" s="112">
        <f>SUM(F31:F33)</f>
        <v>1.1286168299999999</v>
      </c>
      <c r="G30" s="137" t="s">
        <v>94</v>
      </c>
    </row>
    <row r="31" spans="1:10" ht="36" customHeight="1" x14ac:dyDescent="0.25">
      <c r="A31" s="118"/>
      <c r="B31" s="124"/>
      <c r="C31" s="46" t="s">
        <v>12</v>
      </c>
      <c r="D31" s="47">
        <v>0</v>
      </c>
      <c r="E31" s="47">
        <v>0</v>
      </c>
      <c r="F31" s="113">
        <v>0</v>
      </c>
      <c r="G31" s="138"/>
    </row>
    <row r="32" spans="1:10" ht="36" customHeight="1" x14ac:dyDescent="0.25">
      <c r="A32" s="118"/>
      <c r="B32" s="124"/>
      <c r="C32" s="46" t="s">
        <v>13</v>
      </c>
      <c r="D32" s="49">
        <v>2.8279920000000001</v>
      </c>
      <c r="E32" s="86">
        <v>2.7845341100000001</v>
      </c>
      <c r="F32" s="113">
        <v>1.0947583299999999</v>
      </c>
      <c r="G32" s="138"/>
    </row>
    <row r="33" spans="1:10" ht="120" customHeight="1" x14ac:dyDescent="0.3">
      <c r="A33" s="118"/>
      <c r="B33" s="124"/>
      <c r="C33" s="50" t="s">
        <v>14</v>
      </c>
      <c r="D33" s="51">
        <v>8.7463669999999993E-2</v>
      </c>
      <c r="E33" s="86">
        <v>8.6119609999999999E-2</v>
      </c>
      <c r="F33" s="113">
        <v>3.38585E-2</v>
      </c>
      <c r="G33" s="139"/>
    </row>
    <row r="34" spans="1:10" s="14" customFormat="1" ht="21.75" customHeight="1" x14ac:dyDescent="0.25">
      <c r="A34" s="123"/>
      <c r="B34" s="124" t="s">
        <v>26</v>
      </c>
      <c r="C34" s="43" t="s">
        <v>21</v>
      </c>
      <c r="D34" s="52">
        <f>SUM(D35:D37)</f>
        <v>9.8727543300000011</v>
      </c>
      <c r="E34" s="52">
        <f>SUM(E35:E37)</f>
        <v>6.5621826299999997</v>
      </c>
      <c r="F34" s="98">
        <f>SUM(F35:F37)</f>
        <v>6.5621826299999997</v>
      </c>
      <c r="G34" s="120" t="s">
        <v>87</v>
      </c>
    </row>
    <row r="35" spans="1:10" ht="21.75" customHeight="1" x14ac:dyDescent="0.25">
      <c r="A35" s="123"/>
      <c r="B35" s="124"/>
      <c r="C35" s="46" t="s">
        <v>12</v>
      </c>
      <c r="D35" s="47">
        <v>0</v>
      </c>
      <c r="E35" s="47">
        <v>0</v>
      </c>
      <c r="F35" s="104">
        <v>0</v>
      </c>
      <c r="G35" s="121"/>
      <c r="I35" s="44"/>
    </row>
    <row r="36" spans="1:10" ht="21.75" customHeight="1" x14ac:dyDescent="0.25">
      <c r="A36" s="123"/>
      <c r="B36" s="124"/>
      <c r="C36" s="46" t="s">
        <v>13</v>
      </c>
      <c r="D36" s="47">
        <v>9.5765717000000006</v>
      </c>
      <c r="E36" s="100">
        <v>6.266</v>
      </c>
      <c r="F36" s="100">
        <v>6.266</v>
      </c>
      <c r="G36" s="121"/>
    </row>
    <row r="37" spans="1:10" ht="67.5" customHeight="1" x14ac:dyDescent="0.25">
      <c r="A37" s="123"/>
      <c r="B37" s="124"/>
      <c r="C37" s="46" t="s">
        <v>14</v>
      </c>
      <c r="D37" s="47">
        <v>0.29618263</v>
      </c>
      <c r="E37" s="100">
        <v>0.29618263</v>
      </c>
      <c r="F37" s="100">
        <v>0.29618263</v>
      </c>
      <c r="G37" s="121"/>
    </row>
    <row r="38" spans="1:10" s="14" customFormat="1" ht="21.75" customHeight="1" x14ac:dyDescent="0.25">
      <c r="A38" s="125"/>
      <c r="B38" s="124" t="s">
        <v>27</v>
      </c>
      <c r="C38" s="43" t="s">
        <v>21</v>
      </c>
      <c r="D38" s="52">
        <f>SUM(D39:D41)</f>
        <v>1.038</v>
      </c>
      <c r="E38" s="52">
        <f>SUM(E39:E41)</f>
        <v>0.89900000000000002</v>
      </c>
      <c r="F38" s="98">
        <f>SUM(F39:F41)</f>
        <v>0.89900000000000002</v>
      </c>
      <c r="G38" s="120" t="s">
        <v>75</v>
      </c>
    </row>
    <row r="39" spans="1:10" ht="21.75" customHeight="1" x14ac:dyDescent="0.25">
      <c r="A39" s="125"/>
      <c r="B39" s="124"/>
      <c r="C39" s="46" t="s">
        <v>12</v>
      </c>
      <c r="D39" s="47">
        <v>0</v>
      </c>
      <c r="E39" s="47">
        <v>0</v>
      </c>
      <c r="F39" s="104">
        <v>0</v>
      </c>
      <c r="G39" s="121"/>
      <c r="I39" s="44"/>
    </row>
    <row r="40" spans="1:10" ht="21.75" customHeight="1" x14ac:dyDescent="0.25">
      <c r="A40" s="125"/>
      <c r="B40" s="124"/>
      <c r="C40" s="46" t="s">
        <v>13</v>
      </c>
      <c r="D40" s="47">
        <v>0</v>
      </c>
      <c r="E40" s="47">
        <v>0</v>
      </c>
      <c r="F40" s="104">
        <v>0</v>
      </c>
      <c r="G40" s="121"/>
    </row>
    <row r="41" spans="1:10" ht="32.25" customHeight="1" x14ac:dyDescent="0.25">
      <c r="A41" s="125"/>
      <c r="B41" s="124"/>
      <c r="C41" s="46" t="s">
        <v>14</v>
      </c>
      <c r="D41" s="47">
        <v>1.038</v>
      </c>
      <c r="E41" s="100">
        <v>0.89900000000000002</v>
      </c>
      <c r="F41" s="100">
        <v>0.89900000000000002</v>
      </c>
      <c r="G41" s="122"/>
    </row>
    <row r="42" spans="1:10" ht="21" customHeight="1" x14ac:dyDescent="0.25">
      <c r="A42" s="140" t="s">
        <v>28</v>
      </c>
      <c r="B42" s="140"/>
      <c r="C42" s="140"/>
      <c r="D42" s="140"/>
      <c r="E42" s="140"/>
      <c r="F42" s="140"/>
      <c r="G42" s="140"/>
    </row>
    <row r="43" spans="1:10" ht="26.25" customHeight="1" x14ac:dyDescent="0.25">
      <c r="A43" s="39"/>
      <c r="B43" s="40" t="s">
        <v>19</v>
      </c>
      <c r="C43" s="135"/>
      <c r="D43" s="135"/>
      <c r="E43" s="135"/>
      <c r="F43" s="135"/>
      <c r="G43" s="135"/>
      <c r="J43" s="41"/>
    </row>
    <row r="44" spans="1:10" s="14" customFormat="1" ht="21.75" customHeight="1" x14ac:dyDescent="0.25">
      <c r="A44" s="125" t="s">
        <v>29</v>
      </c>
      <c r="B44" s="124" t="s">
        <v>30</v>
      </c>
      <c r="C44" s="43" t="s">
        <v>21</v>
      </c>
      <c r="D44" s="53">
        <f>SUM(D45:D47)</f>
        <v>2.5000000000000001E-2</v>
      </c>
      <c r="E44" s="53">
        <f>SUM(E45:E47)</f>
        <v>2.5000000000000001E-2</v>
      </c>
      <c r="F44" s="99">
        <f>SUM(F45:F47)</f>
        <v>2.5000000000000001E-2</v>
      </c>
      <c r="G44" s="141" t="s">
        <v>76</v>
      </c>
    </row>
    <row r="45" spans="1:10" ht="21.75" customHeight="1" x14ac:dyDescent="0.25">
      <c r="A45" s="125"/>
      <c r="B45" s="124"/>
      <c r="C45" s="46" t="s">
        <v>12</v>
      </c>
      <c r="D45" s="54">
        <v>0</v>
      </c>
      <c r="E45" s="54">
        <v>0</v>
      </c>
      <c r="F45" s="107">
        <v>0</v>
      </c>
      <c r="G45" s="141"/>
    </row>
    <row r="46" spans="1:10" ht="21.75" customHeight="1" x14ac:dyDescent="0.25">
      <c r="A46" s="125"/>
      <c r="B46" s="124"/>
      <c r="C46" s="46" t="s">
        <v>13</v>
      </c>
      <c r="D46" s="54">
        <v>0</v>
      </c>
      <c r="E46" s="54">
        <v>0</v>
      </c>
      <c r="F46" s="107">
        <v>0</v>
      </c>
      <c r="G46" s="141"/>
    </row>
    <row r="47" spans="1:10" ht="21.75" customHeight="1" x14ac:dyDescent="0.25">
      <c r="A47" s="125"/>
      <c r="B47" s="124"/>
      <c r="C47" s="46" t="s">
        <v>14</v>
      </c>
      <c r="D47" s="54">
        <v>2.5000000000000001E-2</v>
      </c>
      <c r="E47" s="54">
        <v>2.5000000000000001E-2</v>
      </c>
      <c r="F47" s="107">
        <v>2.5000000000000001E-2</v>
      </c>
      <c r="G47" s="141"/>
    </row>
    <row r="48" spans="1:10" s="14" customFormat="1" ht="40.5" x14ac:dyDescent="0.25">
      <c r="A48" s="142" t="str">
        <f>D15</f>
        <v>I</v>
      </c>
      <c r="B48" s="55" t="s">
        <v>31</v>
      </c>
      <c r="C48" s="56" t="s">
        <v>11</v>
      </c>
      <c r="D48" s="57">
        <f>D49+D50+D51</f>
        <v>15.295223890000001</v>
      </c>
      <c r="E48" s="57">
        <f>E49+E50+E51</f>
        <v>11.541418710000002</v>
      </c>
      <c r="F48" s="58">
        <f>F49+F50+F51</f>
        <v>9.7997994599999991</v>
      </c>
      <c r="G48" s="143"/>
    </row>
    <row r="49" spans="1:7" s="61" customFormat="1" ht="21" customHeight="1" x14ac:dyDescent="0.25">
      <c r="A49" s="142"/>
      <c r="B49" s="144" t="str">
        <f>E15</f>
        <v>ДЕМОГРАФИЯ</v>
      </c>
      <c r="C49" s="59" t="s">
        <v>12</v>
      </c>
      <c r="D49" s="60">
        <f t="shared" ref="D49:F51" si="4">D39+D35+D31+D27+D23+D19+D45</f>
        <v>0</v>
      </c>
      <c r="E49" s="60">
        <f t="shared" si="4"/>
        <v>0</v>
      </c>
      <c r="F49" s="60">
        <f t="shared" si="4"/>
        <v>0</v>
      </c>
      <c r="G49" s="143"/>
    </row>
    <row r="50" spans="1:7" s="61" customFormat="1" ht="28.5" customHeight="1" x14ac:dyDescent="0.25">
      <c r="A50" s="142"/>
      <c r="B50" s="144"/>
      <c r="C50" s="59" t="s">
        <v>13</v>
      </c>
      <c r="D50" s="60">
        <f t="shared" si="4"/>
        <v>13.474226750000001</v>
      </c>
      <c r="E50" s="60">
        <f t="shared" si="4"/>
        <v>9.8605341100000015</v>
      </c>
      <c r="F50" s="60">
        <f t="shared" si="4"/>
        <v>8.17075833</v>
      </c>
      <c r="G50" s="143"/>
    </row>
    <row r="51" spans="1:7" s="14" customFormat="1" ht="21" customHeight="1" x14ac:dyDescent="0.25">
      <c r="A51" s="142"/>
      <c r="B51" s="144"/>
      <c r="C51" s="62" t="s">
        <v>14</v>
      </c>
      <c r="D51" s="60">
        <f t="shared" si="4"/>
        <v>1.8209971399999998</v>
      </c>
      <c r="E51" s="60">
        <f t="shared" si="4"/>
        <v>1.6808846</v>
      </c>
      <c r="F51" s="60">
        <f t="shared" si="4"/>
        <v>1.6290411300000001</v>
      </c>
      <c r="G51" s="143"/>
    </row>
    <row r="52" spans="1:7" s="14" customFormat="1" ht="39.75" customHeight="1" x14ac:dyDescent="0.25">
      <c r="A52" s="34"/>
      <c r="B52" s="35"/>
      <c r="C52" s="35"/>
      <c r="D52" s="36" t="s">
        <v>32</v>
      </c>
      <c r="E52" s="37" t="s">
        <v>33</v>
      </c>
      <c r="F52" s="38"/>
      <c r="G52" s="35"/>
    </row>
    <row r="53" spans="1:7" s="14" customFormat="1" ht="21" customHeight="1" x14ac:dyDescent="0.25">
      <c r="A53" s="116" t="s">
        <v>34</v>
      </c>
      <c r="B53" s="116"/>
      <c r="C53" s="116"/>
      <c r="D53" s="116"/>
      <c r="E53" s="116"/>
      <c r="F53" s="116"/>
      <c r="G53" s="116"/>
    </row>
    <row r="54" spans="1:7" s="14" customFormat="1" ht="21" customHeight="1" x14ac:dyDescent="0.25">
      <c r="A54" s="116" t="s">
        <v>36</v>
      </c>
      <c r="B54" s="116"/>
      <c r="C54" s="116"/>
      <c r="D54" s="116"/>
      <c r="E54" s="116"/>
      <c r="F54" s="116"/>
      <c r="G54" s="116"/>
    </row>
    <row r="55" spans="1:7" s="14" customFormat="1" ht="19.5" x14ac:dyDescent="0.25">
      <c r="A55" s="39"/>
      <c r="B55" s="40" t="s">
        <v>19</v>
      </c>
      <c r="C55" s="117"/>
      <c r="D55" s="117"/>
      <c r="E55" s="117"/>
      <c r="F55" s="117"/>
      <c r="G55" s="117"/>
    </row>
    <row r="56" spans="1:7" s="14" customFormat="1" ht="22.5" customHeight="1" x14ac:dyDescent="0.25">
      <c r="A56" s="125" t="s">
        <v>37</v>
      </c>
      <c r="B56" s="124" t="s">
        <v>38</v>
      </c>
      <c r="C56" s="43" t="s">
        <v>21</v>
      </c>
      <c r="D56" s="42">
        <f>SUM(D57:D59)</f>
        <v>4.1349999999999998</v>
      </c>
      <c r="E56" s="42">
        <f>SUM(E57:E59)</f>
        <v>2.7719999999999998</v>
      </c>
      <c r="F56" s="96">
        <f>SUM(F57:F59)</f>
        <v>2.7719999999999998</v>
      </c>
      <c r="G56" s="147" t="s">
        <v>84</v>
      </c>
    </row>
    <row r="57" spans="1:7" s="14" customFormat="1" ht="19.5" x14ac:dyDescent="0.25">
      <c r="A57" s="125"/>
      <c r="B57" s="124"/>
      <c r="C57" s="46" t="s">
        <v>12</v>
      </c>
      <c r="D57" s="64">
        <v>0</v>
      </c>
      <c r="E57" s="64">
        <v>0</v>
      </c>
      <c r="F57" s="97">
        <v>0</v>
      </c>
      <c r="G57" s="147"/>
    </row>
    <row r="58" spans="1:7" s="14" customFormat="1" ht="19.5" x14ac:dyDescent="0.25">
      <c r="A58" s="125"/>
      <c r="B58" s="124"/>
      <c r="C58" s="46" t="s">
        <v>13</v>
      </c>
      <c r="D58" s="64">
        <v>4.1349999999999998</v>
      </c>
      <c r="E58" s="64">
        <v>2.7719999999999998</v>
      </c>
      <c r="F58" s="97">
        <v>2.7719999999999998</v>
      </c>
      <c r="G58" s="147"/>
    </row>
    <row r="59" spans="1:7" s="14" customFormat="1" ht="39" customHeight="1" x14ac:dyDescent="0.25">
      <c r="A59" s="125"/>
      <c r="B59" s="124"/>
      <c r="C59" s="46" t="s">
        <v>14</v>
      </c>
      <c r="D59" s="64">
        <v>0</v>
      </c>
      <c r="E59" s="64">
        <v>0</v>
      </c>
      <c r="F59" s="97">
        <v>0</v>
      </c>
      <c r="G59" s="147"/>
    </row>
    <row r="60" spans="1:7" s="14" customFormat="1" ht="41.25" thickBot="1" x14ac:dyDescent="0.3">
      <c r="A60" s="145" t="str">
        <f>D52</f>
        <v>III</v>
      </c>
      <c r="B60" s="55" t="s">
        <v>31</v>
      </c>
      <c r="C60" s="56" t="s">
        <v>11</v>
      </c>
      <c r="D60" s="57">
        <f>D61+D62+D63</f>
        <v>4.1349999999999998</v>
      </c>
      <c r="E60" s="57">
        <f>E61+E62+E63</f>
        <v>2.7719999999999998</v>
      </c>
      <c r="F60" s="57">
        <f>F61+F62+F63</f>
        <v>2.7719999999999998</v>
      </c>
      <c r="G60" s="143"/>
    </row>
    <row r="61" spans="1:7" s="14" customFormat="1" ht="21" thickBot="1" x14ac:dyDescent="0.3">
      <c r="A61" s="145"/>
      <c r="B61" s="144" t="str">
        <f>E52</f>
        <v>ОБРАЗОВАНИЕ</v>
      </c>
      <c r="C61" s="59" t="s">
        <v>12</v>
      </c>
      <c r="D61" s="65">
        <f t="shared" ref="D61:F63" si="5">D57</f>
        <v>0</v>
      </c>
      <c r="E61" s="65">
        <f t="shared" si="5"/>
        <v>0</v>
      </c>
      <c r="F61" s="65">
        <f t="shared" si="5"/>
        <v>0</v>
      </c>
      <c r="G61" s="143"/>
    </row>
    <row r="62" spans="1:7" s="14" customFormat="1" x14ac:dyDescent="0.25">
      <c r="A62" s="145"/>
      <c r="B62" s="144"/>
      <c r="C62" s="59" t="s">
        <v>13</v>
      </c>
      <c r="D62" s="65">
        <f t="shared" si="5"/>
        <v>4.1349999999999998</v>
      </c>
      <c r="E62" s="65">
        <f t="shared" si="5"/>
        <v>2.7719999999999998</v>
      </c>
      <c r="F62" s="65">
        <f t="shared" si="5"/>
        <v>2.7719999999999998</v>
      </c>
      <c r="G62" s="143"/>
    </row>
    <row r="63" spans="1:7" s="14" customFormat="1" x14ac:dyDescent="0.25">
      <c r="A63" s="145"/>
      <c r="B63" s="144"/>
      <c r="C63" s="62" t="s">
        <v>14</v>
      </c>
      <c r="D63" s="65">
        <f t="shared" si="5"/>
        <v>0</v>
      </c>
      <c r="E63" s="65">
        <f t="shared" si="5"/>
        <v>0</v>
      </c>
      <c r="F63" s="65">
        <f t="shared" si="5"/>
        <v>0</v>
      </c>
      <c r="G63" s="143"/>
    </row>
    <row r="64" spans="1:7" s="14" customFormat="1" ht="57.75" customHeight="1" x14ac:dyDescent="0.25">
      <c r="A64" s="34"/>
      <c r="B64" s="35"/>
      <c r="C64" s="35"/>
      <c r="D64" s="36" t="s">
        <v>39</v>
      </c>
      <c r="E64" s="37" t="s">
        <v>40</v>
      </c>
      <c r="F64" s="38"/>
      <c r="G64" s="35"/>
    </row>
    <row r="65" spans="1:7" s="14" customFormat="1" ht="21" customHeight="1" x14ac:dyDescent="0.25">
      <c r="A65" s="116" t="s">
        <v>41</v>
      </c>
      <c r="B65" s="116"/>
      <c r="C65" s="116"/>
      <c r="D65" s="116"/>
      <c r="E65" s="116"/>
      <c r="F65" s="116"/>
      <c r="G65" s="116"/>
    </row>
    <row r="66" spans="1:7" s="14" customFormat="1" ht="19.5" x14ac:dyDescent="0.25">
      <c r="A66" s="39"/>
      <c r="B66" s="40" t="s">
        <v>19</v>
      </c>
      <c r="C66" s="117"/>
      <c r="D66" s="117"/>
      <c r="E66" s="117"/>
      <c r="F66" s="117"/>
      <c r="G66" s="117"/>
    </row>
    <row r="67" spans="1:7" s="14" customFormat="1" ht="22.5" customHeight="1" x14ac:dyDescent="0.25">
      <c r="A67" s="146" t="s">
        <v>20</v>
      </c>
      <c r="B67" s="124" t="s">
        <v>42</v>
      </c>
      <c r="C67" s="43" t="s">
        <v>21</v>
      </c>
      <c r="D67" s="42">
        <f>SUM(D68:D70)</f>
        <v>32.586125629999998</v>
      </c>
      <c r="E67" s="42">
        <f>SUM(E68:E70)</f>
        <v>32.586125629999998</v>
      </c>
      <c r="F67" s="115">
        <f>SUM(F68:F70)</f>
        <v>19.620466690000001</v>
      </c>
      <c r="G67" s="137" t="s">
        <v>95</v>
      </c>
    </row>
    <row r="68" spans="1:7" s="14" customFormat="1" ht="19.5" x14ac:dyDescent="0.25">
      <c r="A68" s="146"/>
      <c r="B68" s="124"/>
      <c r="C68" s="63" t="s">
        <v>12</v>
      </c>
      <c r="D68" s="64">
        <v>31.7747311</v>
      </c>
      <c r="E68" s="64">
        <v>31.7747311</v>
      </c>
      <c r="F68" s="114">
        <v>19.131917080000001</v>
      </c>
      <c r="G68" s="138"/>
    </row>
    <row r="69" spans="1:7" s="14" customFormat="1" ht="19.5" x14ac:dyDescent="0.25">
      <c r="A69" s="146"/>
      <c r="B69" s="124"/>
      <c r="C69" s="63" t="s">
        <v>13</v>
      </c>
      <c r="D69" s="64">
        <v>0.64846389999999998</v>
      </c>
      <c r="E69" s="64">
        <v>0.64846389999999998</v>
      </c>
      <c r="F69" s="114">
        <v>0.39044728000000001</v>
      </c>
      <c r="G69" s="138"/>
    </row>
    <row r="70" spans="1:7" s="14" customFormat="1" ht="409.5" customHeight="1" thickBot="1" x14ac:dyDescent="0.3">
      <c r="A70" s="146"/>
      <c r="B70" s="124"/>
      <c r="C70" s="63" t="s">
        <v>14</v>
      </c>
      <c r="D70" s="64">
        <v>0.16293062999999999</v>
      </c>
      <c r="E70" s="64">
        <v>0.16293062999999999</v>
      </c>
      <c r="F70" s="114">
        <v>9.8102330000000001E-2</v>
      </c>
      <c r="G70" s="139"/>
    </row>
    <row r="71" spans="1:7" s="14" customFormat="1" ht="21" customHeight="1" thickBot="1" x14ac:dyDescent="0.3">
      <c r="A71" s="148" t="s">
        <v>43</v>
      </c>
      <c r="B71" s="148"/>
      <c r="C71" s="148"/>
      <c r="D71" s="148"/>
      <c r="E71" s="148"/>
      <c r="F71" s="148"/>
      <c r="G71" s="148"/>
    </row>
    <row r="72" spans="1:7" s="14" customFormat="1" ht="19.5" x14ac:dyDescent="0.25">
      <c r="A72" s="66"/>
      <c r="B72" s="67" t="s">
        <v>19</v>
      </c>
      <c r="C72" s="135"/>
      <c r="D72" s="135"/>
      <c r="E72" s="135"/>
      <c r="F72" s="135"/>
      <c r="G72" s="135"/>
    </row>
    <row r="73" spans="1:7" s="14" customFormat="1" ht="22.5" customHeight="1" x14ac:dyDescent="0.25">
      <c r="A73" s="149" t="s">
        <v>20</v>
      </c>
      <c r="B73" s="119" t="s">
        <v>44</v>
      </c>
      <c r="C73" s="43" t="s">
        <v>21</v>
      </c>
      <c r="D73" s="42">
        <f>SUM(D74:D76)</f>
        <v>7.7700000000000005</v>
      </c>
      <c r="E73" s="42">
        <f>SUM(E74:E76)</f>
        <v>7.75</v>
      </c>
      <c r="F73" s="106">
        <f>SUM(F74:F76)</f>
        <v>7.75</v>
      </c>
      <c r="G73" s="150" t="s">
        <v>89</v>
      </c>
    </row>
    <row r="74" spans="1:7" s="14" customFormat="1" ht="19.5" x14ac:dyDescent="0.25">
      <c r="A74" s="149"/>
      <c r="B74" s="119"/>
      <c r="C74" s="63" t="s">
        <v>12</v>
      </c>
      <c r="D74" s="111">
        <v>6.11</v>
      </c>
      <c r="E74" s="114">
        <v>6.11</v>
      </c>
      <c r="F74" s="114">
        <v>6.11</v>
      </c>
      <c r="G74" s="150"/>
    </row>
    <row r="75" spans="1:7" s="14" customFormat="1" ht="19.5" x14ac:dyDescent="0.25">
      <c r="A75" s="149"/>
      <c r="B75" s="119"/>
      <c r="C75" s="63" t="s">
        <v>13</v>
      </c>
      <c r="D75" s="111">
        <v>1.07</v>
      </c>
      <c r="E75" s="114">
        <v>1.06</v>
      </c>
      <c r="F75" s="114">
        <v>1.06</v>
      </c>
      <c r="G75" s="150"/>
    </row>
    <row r="76" spans="1:7" s="14" customFormat="1" ht="91.7" customHeight="1" x14ac:dyDescent="0.25">
      <c r="A76" s="149"/>
      <c r="B76" s="119"/>
      <c r="C76" s="63" t="s">
        <v>14</v>
      </c>
      <c r="D76" s="111">
        <v>0.59</v>
      </c>
      <c r="E76" s="114">
        <v>0.57999999999999996</v>
      </c>
      <c r="F76" s="114">
        <v>0.57999999999999996</v>
      </c>
      <c r="G76" s="150"/>
    </row>
    <row r="77" spans="1:7" s="14" customFormat="1" ht="41.25" thickBot="1" x14ac:dyDescent="0.3">
      <c r="A77" s="145" t="str">
        <f>D64</f>
        <v>IV</v>
      </c>
      <c r="B77" s="55" t="s">
        <v>31</v>
      </c>
      <c r="C77" s="56" t="s">
        <v>11</v>
      </c>
      <c r="D77" s="57">
        <f>D78+D79+D80</f>
        <v>40.356125630000008</v>
      </c>
      <c r="E77" s="57">
        <f>E78+E79+E80</f>
        <v>40.336125629999998</v>
      </c>
      <c r="F77" s="57">
        <f>F78+F79+F80</f>
        <v>27.370466690000001</v>
      </c>
      <c r="G77" s="151"/>
    </row>
    <row r="78" spans="1:7" s="14" customFormat="1" ht="21" thickBot="1" x14ac:dyDescent="0.3">
      <c r="A78" s="145"/>
      <c r="B78" s="144" t="str">
        <f>E64</f>
        <v>ЖИЛЬЕ И ГОРОДСКАЯ СРЕДА</v>
      </c>
      <c r="C78" s="59" t="s">
        <v>12</v>
      </c>
      <c r="D78" s="65">
        <f t="shared" ref="D78:F80" si="6">D74+D68</f>
        <v>37.884731100000003</v>
      </c>
      <c r="E78" s="65">
        <f t="shared" si="6"/>
        <v>37.884731100000003</v>
      </c>
      <c r="F78" s="65">
        <f t="shared" si="6"/>
        <v>25.24191708</v>
      </c>
      <c r="G78" s="152"/>
    </row>
    <row r="79" spans="1:7" s="14" customFormat="1" ht="21" thickBot="1" x14ac:dyDescent="0.3">
      <c r="A79" s="145"/>
      <c r="B79" s="144"/>
      <c r="C79" s="59" t="s">
        <v>13</v>
      </c>
      <c r="D79" s="65">
        <f t="shared" si="6"/>
        <v>1.7184639000000002</v>
      </c>
      <c r="E79" s="65">
        <f t="shared" si="6"/>
        <v>1.7084638999999999</v>
      </c>
      <c r="F79" s="65">
        <f t="shared" si="6"/>
        <v>1.4504472800000001</v>
      </c>
      <c r="G79" s="152"/>
    </row>
    <row r="80" spans="1:7" s="14" customFormat="1" ht="21" thickBot="1" x14ac:dyDescent="0.3">
      <c r="A80" s="145"/>
      <c r="B80" s="144"/>
      <c r="C80" s="62" t="s">
        <v>14</v>
      </c>
      <c r="D80" s="65">
        <f t="shared" si="6"/>
        <v>0.75293062999999993</v>
      </c>
      <c r="E80" s="65">
        <f t="shared" si="6"/>
        <v>0.74293062999999993</v>
      </c>
      <c r="F80" s="65">
        <f t="shared" si="6"/>
        <v>0.67810232999999998</v>
      </c>
      <c r="G80" s="153"/>
    </row>
    <row r="81" spans="1:7" s="14" customFormat="1" ht="48.75" customHeight="1" thickBot="1" x14ac:dyDescent="0.3">
      <c r="A81" s="34"/>
      <c r="B81" s="35"/>
      <c r="C81" s="35"/>
      <c r="D81" s="36" t="s">
        <v>45</v>
      </c>
      <c r="E81" s="37" t="s">
        <v>46</v>
      </c>
      <c r="F81" s="38"/>
      <c r="G81" s="35"/>
    </row>
    <row r="82" spans="1:7" s="14" customFormat="1" ht="21" customHeight="1" x14ac:dyDescent="0.25">
      <c r="A82" s="148" t="s">
        <v>47</v>
      </c>
      <c r="B82" s="148"/>
      <c r="C82" s="148"/>
      <c r="D82" s="148"/>
      <c r="E82" s="148"/>
      <c r="F82" s="148"/>
      <c r="G82" s="148"/>
    </row>
    <row r="83" spans="1:7" s="14" customFormat="1" ht="19.5" x14ac:dyDescent="0.25">
      <c r="A83" s="39"/>
      <c r="B83" s="40" t="s">
        <v>19</v>
      </c>
      <c r="C83" s="135"/>
      <c r="D83" s="135"/>
      <c r="E83" s="135"/>
      <c r="F83" s="135"/>
      <c r="G83" s="135"/>
    </row>
    <row r="84" spans="1:7" s="14" customFormat="1" ht="22.5" customHeight="1" x14ac:dyDescent="0.25">
      <c r="A84" s="125" t="s">
        <v>20</v>
      </c>
      <c r="B84" s="124" t="s">
        <v>48</v>
      </c>
      <c r="C84" s="43" t="s">
        <v>21</v>
      </c>
      <c r="D84" s="42">
        <f>SUM(D85:D87)</f>
        <v>0.01</v>
      </c>
      <c r="E84" s="42">
        <f>SUM(E85:E87)</f>
        <v>0.01</v>
      </c>
      <c r="F84" s="69">
        <f>SUM(F85:F87)</f>
        <v>2.5000000000000001E-3</v>
      </c>
      <c r="G84" s="154" t="s">
        <v>49</v>
      </c>
    </row>
    <row r="85" spans="1:7" s="14" customFormat="1" ht="19.5" x14ac:dyDescent="0.25">
      <c r="A85" s="125"/>
      <c r="B85" s="124"/>
      <c r="C85" s="46" t="s">
        <v>12</v>
      </c>
      <c r="D85" s="64">
        <v>0</v>
      </c>
      <c r="E85" s="64">
        <v>0</v>
      </c>
      <c r="F85" s="64">
        <v>0</v>
      </c>
      <c r="G85" s="154"/>
    </row>
    <row r="86" spans="1:7" s="14" customFormat="1" ht="19.5" x14ac:dyDescent="0.25">
      <c r="A86" s="125"/>
      <c r="B86" s="124"/>
      <c r="C86" s="46" t="s">
        <v>13</v>
      </c>
      <c r="D86" s="64">
        <v>0</v>
      </c>
      <c r="E86" s="64">
        <v>0</v>
      </c>
      <c r="F86" s="64">
        <v>0</v>
      </c>
      <c r="G86" s="154"/>
    </row>
    <row r="87" spans="1:7" s="14" customFormat="1" ht="41.25" customHeight="1" x14ac:dyDescent="0.25">
      <c r="A87" s="125"/>
      <c r="B87" s="124"/>
      <c r="C87" s="46" t="s">
        <v>14</v>
      </c>
      <c r="D87" s="64">
        <v>0.01</v>
      </c>
      <c r="E87" s="64">
        <v>0.01</v>
      </c>
      <c r="F87" s="68">
        <v>2.5000000000000001E-3</v>
      </c>
      <c r="G87" s="154"/>
    </row>
    <row r="88" spans="1:7" s="14" customFormat="1" ht="40.5" x14ac:dyDescent="0.25">
      <c r="A88" s="145" t="str">
        <f>D81</f>
        <v>XI</v>
      </c>
      <c r="B88" s="55" t="s">
        <v>31</v>
      </c>
      <c r="C88" s="56" t="s">
        <v>11</v>
      </c>
      <c r="D88" s="57">
        <f>D89+D90+D91</f>
        <v>0.01</v>
      </c>
      <c r="E88" s="57">
        <f>E89+E90+E91</f>
        <v>0.01</v>
      </c>
      <c r="F88" s="70">
        <f>F89+F90+F91</f>
        <v>2.5000000000000001E-3</v>
      </c>
      <c r="G88" s="143"/>
    </row>
    <row r="89" spans="1:7" s="14" customFormat="1" x14ac:dyDescent="0.25">
      <c r="A89" s="145"/>
      <c r="B89" s="144" t="str">
        <f>E81</f>
        <v>МАЛОЕ И СРЕДНЕЕ ПРЕДПРИНИМАТЕЛЬСТВО</v>
      </c>
      <c r="C89" s="59" t="s">
        <v>12</v>
      </c>
      <c r="D89" s="65">
        <f>D85</f>
        <v>0</v>
      </c>
      <c r="E89" s="65">
        <f t="shared" ref="E89:F89" si="7">E85</f>
        <v>0</v>
      </c>
      <c r="F89" s="65">
        <f t="shared" si="7"/>
        <v>0</v>
      </c>
      <c r="G89" s="143"/>
    </row>
    <row r="90" spans="1:7" s="14" customFormat="1" x14ac:dyDescent="0.25">
      <c r="A90" s="145"/>
      <c r="B90" s="144"/>
      <c r="C90" s="59" t="s">
        <v>13</v>
      </c>
      <c r="D90" s="65">
        <f t="shared" ref="D90:F91" si="8">D86</f>
        <v>0</v>
      </c>
      <c r="E90" s="65">
        <f t="shared" si="8"/>
        <v>0</v>
      </c>
      <c r="F90" s="65">
        <f t="shared" si="8"/>
        <v>0</v>
      </c>
      <c r="G90" s="143"/>
    </row>
    <row r="91" spans="1:7" s="14" customFormat="1" x14ac:dyDescent="0.25">
      <c r="A91" s="145"/>
      <c r="B91" s="144"/>
      <c r="C91" s="62" t="s">
        <v>14</v>
      </c>
      <c r="D91" s="65">
        <f t="shared" si="8"/>
        <v>0.01</v>
      </c>
      <c r="E91" s="65">
        <f t="shared" si="8"/>
        <v>0.01</v>
      </c>
      <c r="F91" s="65">
        <f t="shared" si="8"/>
        <v>2.5000000000000001E-3</v>
      </c>
      <c r="G91" s="143"/>
    </row>
    <row r="92" spans="1:7" ht="49.5" customHeight="1" x14ac:dyDescent="0.25">
      <c r="A92" s="155" t="s">
        <v>50</v>
      </c>
      <c r="B92" s="155"/>
      <c r="C92" s="155"/>
      <c r="D92" s="155"/>
      <c r="E92" s="155"/>
      <c r="F92" s="155"/>
      <c r="G92" s="155"/>
    </row>
    <row r="93" spans="1:7" ht="7.5" customHeight="1" x14ac:dyDescent="0.25">
      <c r="A93" s="71"/>
      <c r="B93" s="72"/>
      <c r="C93" s="72"/>
      <c r="D93" s="72"/>
      <c r="E93" s="72"/>
      <c r="F93" s="72"/>
      <c r="G93" s="72"/>
    </row>
    <row r="94" spans="1:7" s="74" customFormat="1" ht="22.5" customHeight="1" x14ac:dyDescent="0.3">
      <c r="A94" s="132"/>
      <c r="B94" s="133" t="s">
        <v>51</v>
      </c>
      <c r="C94" s="73" t="s">
        <v>11</v>
      </c>
      <c r="D94" s="26">
        <f>SUM(D95:D97)</f>
        <v>385.54818745999995</v>
      </c>
      <c r="E94" s="26">
        <f>SUM(E95:E97)</f>
        <v>376.11113853000001</v>
      </c>
      <c r="F94" s="26">
        <f>SUM(F95:F97)</f>
        <v>171.40746345599999</v>
      </c>
      <c r="G94" s="156"/>
    </row>
    <row r="95" spans="1:7" s="74" customFormat="1" ht="22.5" customHeight="1" x14ac:dyDescent="0.3">
      <c r="A95" s="132"/>
      <c r="B95" s="133"/>
      <c r="C95" s="28" t="s">
        <v>12</v>
      </c>
      <c r="D95" s="30">
        <f>D100+D105+D109+D113+D119+D123+D129+D133+D142+D137</f>
        <v>86.081999999999994</v>
      </c>
      <c r="E95" s="88">
        <f t="shared" ref="E95:F95" si="9">E100+E105+E109+E113+E119+E123+E129+E133+E142+E137</f>
        <v>0</v>
      </c>
      <c r="F95" s="88">
        <f t="shared" si="9"/>
        <v>0</v>
      </c>
      <c r="G95" s="156"/>
    </row>
    <row r="96" spans="1:7" s="74" customFormat="1" ht="22.5" customHeight="1" x14ac:dyDescent="0.3">
      <c r="A96" s="132"/>
      <c r="B96" s="133"/>
      <c r="C96" s="28" t="s">
        <v>13</v>
      </c>
      <c r="D96" s="88">
        <f t="shared" ref="D96:F97" si="10">D101+D106+D110+D114+D120+D124+D130+D134+D143+D138</f>
        <v>248.28076999999999</v>
      </c>
      <c r="E96" s="88">
        <f t="shared" si="10"/>
        <v>243.74859749000001</v>
      </c>
      <c r="F96" s="88">
        <f t="shared" si="10"/>
        <v>133.14547544999999</v>
      </c>
      <c r="G96" s="156"/>
    </row>
    <row r="97" spans="1:11" s="74" customFormat="1" ht="22.5" customHeight="1" x14ac:dyDescent="0.3">
      <c r="A97" s="132"/>
      <c r="B97" s="133"/>
      <c r="C97" s="31" t="s">
        <v>14</v>
      </c>
      <c r="D97" s="88">
        <f t="shared" si="10"/>
        <v>51.185417460000004</v>
      </c>
      <c r="E97" s="88">
        <f t="shared" si="10"/>
        <v>132.36254104</v>
      </c>
      <c r="F97" s="88">
        <f t="shared" si="10"/>
        <v>38.261988005999996</v>
      </c>
      <c r="G97" s="156"/>
    </row>
    <row r="98" spans="1:11" ht="29.25" thickBot="1" x14ac:dyDescent="0.5">
      <c r="A98" s="75">
        <v>1</v>
      </c>
      <c r="B98" s="157" t="s">
        <v>52</v>
      </c>
      <c r="C98" s="157"/>
      <c r="D98" s="157"/>
      <c r="E98" s="157"/>
      <c r="F98" s="157"/>
      <c r="G98" s="157"/>
      <c r="K98" s="76"/>
    </row>
    <row r="99" spans="1:11" ht="21.75" customHeight="1" thickBot="1" x14ac:dyDescent="0.3">
      <c r="A99" s="158" t="s">
        <v>53</v>
      </c>
      <c r="B99" s="124" t="s">
        <v>54</v>
      </c>
      <c r="C99" s="43" t="s">
        <v>21</v>
      </c>
      <c r="D99" s="42">
        <f>SUM(D100:D102)</f>
        <v>4.33</v>
      </c>
      <c r="E99" s="42">
        <f>SUM(E100:E102)</f>
        <v>4.33</v>
      </c>
      <c r="F99" s="42">
        <f>SUM(F100:F102)</f>
        <v>2.66</v>
      </c>
      <c r="G99" s="141" t="s">
        <v>83</v>
      </c>
    </row>
    <row r="100" spans="1:11" ht="18.75" customHeight="1" thickBot="1" x14ac:dyDescent="0.3">
      <c r="A100" s="158"/>
      <c r="B100" s="124"/>
      <c r="C100" s="46" t="s">
        <v>12</v>
      </c>
      <c r="D100" s="64">
        <v>0</v>
      </c>
      <c r="E100" s="64">
        <v>0</v>
      </c>
      <c r="F100" s="64">
        <v>0</v>
      </c>
      <c r="G100" s="141"/>
    </row>
    <row r="101" spans="1:11" ht="18.75" customHeight="1" thickBot="1" x14ac:dyDescent="0.3">
      <c r="A101" s="158"/>
      <c r="B101" s="124"/>
      <c r="C101" s="46" t="s">
        <v>13</v>
      </c>
      <c r="D101" s="95">
        <v>4.2</v>
      </c>
      <c r="E101" s="94">
        <v>4.2</v>
      </c>
      <c r="F101" s="97">
        <v>2.58</v>
      </c>
      <c r="G101" s="141"/>
    </row>
    <row r="102" spans="1:11" ht="39.75" customHeight="1" x14ac:dyDescent="0.25">
      <c r="A102" s="158"/>
      <c r="B102" s="124"/>
      <c r="C102" s="46" t="s">
        <v>14</v>
      </c>
      <c r="D102" s="95">
        <v>0.13</v>
      </c>
      <c r="E102" s="94">
        <v>0.13</v>
      </c>
      <c r="F102" s="97">
        <v>0.08</v>
      </c>
      <c r="G102" s="141"/>
    </row>
    <row r="103" spans="1:11" x14ac:dyDescent="0.3">
      <c r="A103" s="77">
        <v>2</v>
      </c>
      <c r="B103" s="159" t="s">
        <v>55</v>
      </c>
      <c r="C103" s="159"/>
      <c r="D103" s="159"/>
      <c r="E103" s="159"/>
      <c r="F103" s="159"/>
      <c r="G103" s="159"/>
    </row>
    <row r="104" spans="1:11" ht="22.5" customHeight="1" x14ac:dyDescent="0.25">
      <c r="A104" s="160" t="s">
        <v>56</v>
      </c>
      <c r="B104" s="124" t="s">
        <v>57</v>
      </c>
      <c r="C104" s="43" t="s">
        <v>21</v>
      </c>
      <c r="D104" s="42">
        <f>D105+D106+D107</f>
        <v>17.402200000000001</v>
      </c>
      <c r="E104" s="42">
        <f>E105+E106+E107</f>
        <v>17.399999999999999</v>
      </c>
      <c r="F104" s="42">
        <f>SUM(F105:F107)</f>
        <v>9.7799999999999994</v>
      </c>
      <c r="G104" s="150" t="s">
        <v>85</v>
      </c>
    </row>
    <row r="105" spans="1:11" ht="19.5" x14ac:dyDescent="0.25">
      <c r="A105" s="160"/>
      <c r="B105" s="124"/>
      <c r="C105" s="63" t="s">
        <v>12</v>
      </c>
      <c r="D105" s="64">
        <v>0</v>
      </c>
      <c r="E105" s="64">
        <v>0</v>
      </c>
      <c r="F105" s="64">
        <v>0</v>
      </c>
      <c r="G105" s="150"/>
    </row>
    <row r="106" spans="1:11" ht="19.5" x14ac:dyDescent="0.25">
      <c r="A106" s="160"/>
      <c r="B106" s="124"/>
      <c r="C106" s="63" t="s">
        <v>13</v>
      </c>
      <c r="D106" s="64">
        <v>16.88</v>
      </c>
      <c r="E106" s="64">
        <v>16.88</v>
      </c>
      <c r="F106" s="64">
        <v>9.49</v>
      </c>
      <c r="G106" s="150"/>
    </row>
    <row r="107" spans="1:11" ht="114.75" customHeight="1" x14ac:dyDescent="0.25">
      <c r="A107" s="160"/>
      <c r="B107" s="124"/>
      <c r="C107" s="63" t="s">
        <v>14</v>
      </c>
      <c r="D107" s="64">
        <v>0.5222</v>
      </c>
      <c r="E107" s="64">
        <v>0.52</v>
      </c>
      <c r="F107" s="64">
        <v>0.28999999999999998</v>
      </c>
      <c r="G107" s="150"/>
    </row>
    <row r="108" spans="1:11" ht="22.5" customHeight="1" x14ac:dyDescent="0.25">
      <c r="A108" s="161" t="s">
        <v>35</v>
      </c>
      <c r="B108" s="124" t="s">
        <v>58</v>
      </c>
      <c r="C108" s="43" t="s">
        <v>21</v>
      </c>
      <c r="D108" s="42">
        <f>SUM(D109:D111)</f>
        <v>10.959999999999999</v>
      </c>
      <c r="E108" s="42">
        <f>SUM(E109:E111)</f>
        <v>10.959999999999999</v>
      </c>
      <c r="F108" s="42">
        <f>SUM(F109:F111)</f>
        <v>0</v>
      </c>
      <c r="G108" s="154" t="s">
        <v>72</v>
      </c>
    </row>
    <row r="109" spans="1:11" ht="19.5" x14ac:dyDescent="0.25">
      <c r="A109" s="161"/>
      <c r="B109" s="124"/>
      <c r="C109" s="63" t="s">
        <v>12</v>
      </c>
      <c r="D109" s="64">
        <v>0</v>
      </c>
      <c r="E109" s="64">
        <v>0</v>
      </c>
      <c r="F109" s="64">
        <v>0</v>
      </c>
      <c r="G109" s="154"/>
    </row>
    <row r="110" spans="1:11" ht="19.5" x14ac:dyDescent="0.25">
      <c r="A110" s="161"/>
      <c r="B110" s="124"/>
      <c r="C110" s="63" t="s">
        <v>13</v>
      </c>
      <c r="D110" s="64">
        <v>10.87</v>
      </c>
      <c r="E110" s="64">
        <v>10.87</v>
      </c>
      <c r="F110" s="64">
        <v>0</v>
      </c>
      <c r="G110" s="154"/>
    </row>
    <row r="111" spans="1:11" ht="26.25" customHeight="1" x14ac:dyDescent="0.25">
      <c r="A111" s="161"/>
      <c r="B111" s="124"/>
      <c r="C111" s="63" t="s">
        <v>14</v>
      </c>
      <c r="D111" s="64">
        <v>0.09</v>
      </c>
      <c r="E111" s="64">
        <v>0.09</v>
      </c>
      <c r="F111" s="64">
        <v>0</v>
      </c>
      <c r="G111" s="154"/>
    </row>
    <row r="112" spans="1:11" ht="44.85" customHeight="1" x14ac:dyDescent="0.25">
      <c r="A112" s="161" t="s">
        <v>78</v>
      </c>
      <c r="B112" s="124" t="s">
        <v>60</v>
      </c>
      <c r="C112" s="43" t="s">
        <v>21</v>
      </c>
      <c r="D112" s="42">
        <f>D113+D114+D115</f>
        <v>9.09</v>
      </c>
      <c r="E112" s="42">
        <f>E113+E114+E115</f>
        <v>7.9630000000000001</v>
      </c>
      <c r="F112" s="42">
        <f>F113+F114+F115</f>
        <v>3.0100000000000002</v>
      </c>
      <c r="G112" s="150" t="s">
        <v>93</v>
      </c>
    </row>
    <row r="113" spans="1:7" ht="47.85" customHeight="1" x14ac:dyDescent="0.25">
      <c r="A113" s="161"/>
      <c r="B113" s="124"/>
      <c r="C113" s="46" t="s">
        <v>12</v>
      </c>
      <c r="D113" s="64">
        <v>0</v>
      </c>
      <c r="E113" s="64">
        <v>0</v>
      </c>
      <c r="F113" s="64">
        <v>0</v>
      </c>
      <c r="G113" s="150"/>
    </row>
    <row r="114" spans="1:7" ht="19.5" customHeight="1" x14ac:dyDescent="0.25">
      <c r="A114" s="161"/>
      <c r="B114" s="124"/>
      <c r="C114" s="46" t="s">
        <v>13</v>
      </c>
      <c r="D114" s="64">
        <v>9</v>
      </c>
      <c r="E114" s="54">
        <v>7.883</v>
      </c>
      <c r="F114" s="54">
        <v>3.0070000000000001</v>
      </c>
      <c r="G114" s="150"/>
    </row>
    <row r="115" spans="1:7" ht="107.25" customHeight="1" x14ac:dyDescent="0.25">
      <c r="A115" s="161"/>
      <c r="B115" s="124"/>
      <c r="C115" s="46" t="s">
        <v>14</v>
      </c>
      <c r="D115" s="64">
        <v>0.09</v>
      </c>
      <c r="E115" s="54">
        <v>0.08</v>
      </c>
      <c r="F115" s="54">
        <v>3.0000000000000001E-3</v>
      </c>
      <c r="G115" s="150"/>
    </row>
    <row r="116" spans="1:7" ht="14.25" customHeight="1" x14ac:dyDescent="0.3">
      <c r="A116" s="78"/>
      <c r="B116" s="79"/>
      <c r="C116" s="80"/>
      <c r="D116" s="81"/>
      <c r="E116" s="81"/>
      <c r="F116" s="81"/>
      <c r="G116" s="81"/>
    </row>
    <row r="117" spans="1:7" s="14" customFormat="1" x14ac:dyDescent="0.3">
      <c r="A117" s="77">
        <v>4</v>
      </c>
      <c r="B117" s="159" t="s">
        <v>61</v>
      </c>
      <c r="C117" s="159"/>
      <c r="D117" s="159"/>
      <c r="E117" s="159"/>
      <c r="F117" s="159"/>
      <c r="G117" s="159"/>
    </row>
    <row r="118" spans="1:7" ht="34.35" customHeight="1" x14ac:dyDescent="0.25">
      <c r="A118" s="160" t="s">
        <v>62</v>
      </c>
      <c r="B118" s="124" t="s">
        <v>63</v>
      </c>
      <c r="C118" s="43" t="s">
        <v>21</v>
      </c>
      <c r="D118" s="42">
        <f>D120+D121</f>
        <v>51.546391749999998</v>
      </c>
      <c r="E118" s="42">
        <f>E120+E121</f>
        <v>51.546391749999998</v>
      </c>
      <c r="F118" s="42">
        <f>F120+F121</f>
        <v>42.499805885999997</v>
      </c>
      <c r="G118" s="154" t="s">
        <v>97</v>
      </c>
    </row>
    <row r="119" spans="1:7" ht="29.85" customHeight="1" x14ac:dyDescent="0.25">
      <c r="A119" s="160"/>
      <c r="B119" s="124"/>
      <c r="C119" s="63" t="s">
        <v>12</v>
      </c>
      <c r="D119" s="64"/>
      <c r="E119" s="64"/>
      <c r="F119" s="64"/>
      <c r="G119" s="154"/>
    </row>
    <row r="120" spans="1:7" ht="35.85" customHeight="1" x14ac:dyDescent="0.25">
      <c r="A120" s="160"/>
      <c r="B120" s="124"/>
      <c r="C120" s="63" t="s">
        <v>13</v>
      </c>
      <c r="D120" s="64">
        <v>50</v>
      </c>
      <c r="E120" s="101">
        <v>50</v>
      </c>
      <c r="F120" s="105">
        <f>17.56359358+11.18651723+6.15236475+3.8007281+2.26495728</f>
        <v>40.968160939999997</v>
      </c>
      <c r="G120" s="154"/>
    </row>
    <row r="121" spans="1:7" ht="36" customHeight="1" x14ac:dyDescent="0.25">
      <c r="A121" s="160"/>
      <c r="B121" s="124"/>
      <c r="C121" s="63" t="s">
        <v>14</v>
      </c>
      <c r="D121" s="64">
        <v>1.54639175</v>
      </c>
      <c r="E121" s="101">
        <v>1.54639175</v>
      </c>
      <c r="F121" s="105">
        <f>0.0083363+0.46503842+0.05037784+0.01945136+0.345974756+0.19027932+0.11754829+0.07005022+0.26458844</f>
        <v>1.5316449459999999</v>
      </c>
      <c r="G121" s="154"/>
    </row>
    <row r="122" spans="1:7" ht="22.5" customHeight="1" x14ac:dyDescent="0.25">
      <c r="A122" s="160" t="s">
        <v>64</v>
      </c>
      <c r="B122" s="124" t="s">
        <v>65</v>
      </c>
      <c r="C122" s="43" t="s">
        <v>21</v>
      </c>
      <c r="D122" s="42">
        <f>D124+D125</f>
        <v>15.46391753</v>
      </c>
      <c r="E122" s="42">
        <f>E124+E125</f>
        <v>15.46</v>
      </c>
      <c r="F122" s="42">
        <f>F124+F125</f>
        <v>11.32871506</v>
      </c>
      <c r="G122" s="154" t="s">
        <v>98</v>
      </c>
    </row>
    <row r="123" spans="1:7" ht="19.5" x14ac:dyDescent="0.25">
      <c r="A123" s="160"/>
      <c r="B123" s="124"/>
      <c r="C123" s="63" t="s">
        <v>12</v>
      </c>
      <c r="D123" s="64"/>
      <c r="E123" s="64"/>
      <c r="F123" s="64"/>
      <c r="G123" s="154"/>
    </row>
    <row r="124" spans="1:7" ht="38.85" customHeight="1" x14ac:dyDescent="0.25">
      <c r="A124" s="160"/>
      <c r="B124" s="124"/>
      <c r="C124" s="63" t="s">
        <v>13</v>
      </c>
      <c r="D124" s="64">
        <v>15</v>
      </c>
      <c r="E124" s="64">
        <v>15</v>
      </c>
      <c r="F124" s="111">
        <f>4.46059695+0.61333406+1.4311128+2.69228718+1.66746654</f>
        <v>10.864797530000001</v>
      </c>
      <c r="G124" s="154"/>
    </row>
    <row r="125" spans="1:7" ht="63.75" customHeight="1" x14ac:dyDescent="0.25">
      <c r="A125" s="160"/>
      <c r="B125" s="124"/>
      <c r="C125" s="63" t="s">
        <v>14</v>
      </c>
      <c r="D125" s="64">
        <v>0.46391753000000002</v>
      </c>
      <c r="E125" s="64">
        <v>0.46</v>
      </c>
      <c r="F125" s="111">
        <f>0.13795661+0.01896909+0.08326661+0.04426123+0.05157113+0.12789286</f>
        <v>0.46391753000000002</v>
      </c>
      <c r="G125" s="154"/>
    </row>
    <row r="126" spans="1:7" ht="24.75" customHeight="1" x14ac:dyDescent="0.3">
      <c r="A126" s="78" t="s">
        <v>66</v>
      </c>
      <c r="B126" s="79"/>
      <c r="C126" s="80"/>
      <c r="D126" s="81"/>
      <c r="E126" s="81"/>
      <c r="F126" s="81"/>
      <c r="G126" s="81"/>
    </row>
    <row r="127" spans="1:7" x14ac:dyDescent="0.3">
      <c r="A127" s="77">
        <v>5</v>
      </c>
      <c r="B127" s="159" t="s">
        <v>67</v>
      </c>
      <c r="C127" s="159"/>
      <c r="D127" s="159"/>
      <c r="E127" s="159"/>
      <c r="F127" s="159"/>
      <c r="G127" s="159"/>
    </row>
    <row r="128" spans="1:7" s="74" customFormat="1" ht="19.5" customHeight="1" x14ac:dyDescent="0.3">
      <c r="A128" s="162" t="s">
        <v>79</v>
      </c>
      <c r="B128" s="124" t="s">
        <v>68</v>
      </c>
      <c r="C128" s="82" t="s">
        <v>21</v>
      </c>
      <c r="D128" s="106">
        <f>SUM(D129:D131)</f>
        <v>86.951999999999998</v>
      </c>
      <c r="E128" s="42">
        <f>SUM(E129:E131)</f>
        <v>82.168864999999997</v>
      </c>
      <c r="F128" s="42">
        <f>SUM(F129:F131)</f>
        <v>23.14779098</v>
      </c>
      <c r="G128" s="163" t="s">
        <v>91</v>
      </c>
    </row>
    <row r="129" spans="1:8" s="74" customFormat="1" ht="21" customHeight="1" x14ac:dyDescent="0.3">
      <c r="A129" s="162"/>
      <c r="B129" s="124"/>
      <c r="C129" s="46" t="s">
        <v>12</v>
      </c>
      <c r="D129" s="109">
        <v>86.081999999999994</v>
      </c>
      <c r="E129" s="64">
        <v>0</v>
      </c>
      <c r="F129" s="64">
        <v>0</v>
      </c>
      <c r="G129" s="164"/>
    </row>
    <row r="130" spans="1:8" s="74" customFormat="1" ht="21" customHeight="1" x14ac:dyDescent="0.3">
      <c r="A130" s="162"/>
      <c r="B130" s="124"/>
      <c r="C130" s="46" t="s">
        <v>13</v>
      </c>
      <c r="D130" s="109">
        <v>0</v>
      </c>
      <c r="E130" s="64">
        <v>0</v>
      </c>
      <c r="F130" s="64">
        <v>0</v>
      </c>
      <c r="G130" s="164"/>
    </row>
    <row r="131" spans="1:8" ht="209.25" customHeight="1" x14ac:dyDescent="0.25">
      <c r="A131" s="162"/>
      <c r="B131" s="124"/>
      <c r="C131" s="46" t="s">
        <v>14</v>
      </c>
      <c r="D131" s="110">
        <v>0.87</v>
      </c>
      <c r="E131" s="101">
        <v>82.168864999999997</v>
      </c>
      <c r="F131" s="108">
        <v>23.14779098</v>
      </c>
      <c r="G131" s="165"/>
    </row>
    <row r="132" spans="1:8" s="74" customFormat="1" ht="22.5" customHeight="1" x14ac:dyDescent="0.3">
      <c r="A132" s="162" t="s">
        <v>80</v>
      </c>
      <c r="B132" s="124" t="s">
        <v>69</v>
      </c>
      <c r="C132" s="82" t="s">
        <v>21</v>
      </c>
      <c r="D132" s="42">
        <f>SUM(D133:D135)</f>
        <v>17.666752580000001</v>
      </c>
      <c r="E132" s="42">
        <f>SUM(E133:E135)</f>
        <v>15.99800516</v>
      </c>
      <c r="F132" s="42">
        <f>SUM(F133:F135)</f>
        <v>10.76</v>
      </c>
      <c r="G132" s="166" t="s">
        <v>88</v>
      </c>
    </row>
    <row r="133" spans="1:8" s="74" customFormat="1" ht="21" customHeight="1" x14ac:dyDescent="0.3">
      <c r="A133" s="162"/>
      <c r="B133" s="124"/>
      <c r="C133" s="46" t="s">
        <v>12</v>
      </c>
      <c r="D133" s="54">
        <v>0</v>
      </c>
      <c r="E133" s="64">
        <v>0</v>
      </c>
      <c r="F133" s="64">
        <v>0</v>
      </c>
      <c r="G133" s="166"/>
    </row>
    <row r="134" spans="1:8" s="74" customFormat="1" ht="21" customHeight="1" x14ac:dyDescent="0.3">
      <c r="A134" s="162"/>
      <c r="B134" s="124"/>
      <c r="C134" s="46" t="s">
        <v>13</v>
      </c>
      <c r="D134" s="54">
        <v>17.136749999999999</v>
      </c>
      <c r="E134" s="101">
        <v>15.518065</v>
      </c>
      <c r="F134" s="101">
        <v>10.44</v>
      </c>
      <c r="G134" s="166"/>
    </row>
    <row r="135" spans="1:8" ht="64.5" customHeight="1" x14ac:dyDescent="0.3">
      <c r="A135" s="162"/>
      <c r="B135" s="124"/>
      <c r="C135" s="46" t="s">
        <v>14</v>
      </c>
      <c r="D135" s="64">
        <v>0.53000258</v>
      </c>
      <c r="E135" s="102">
        <v>0.47994016</v>
      </c>
      <c r="F135" s="102">
        <v>0.32</v>
      </c>
      <c r="G135" s="166"/>
    </row>
    <row r="136" spans="1:8" s="92" customFormat="1" ht="32.25" customHeight="1" x14ac:dyDescent="0.25">
      <c r="A136" s="162" t="s">
        <v>81</v>
      </c>
      <c r="B136" s="168" t="s">
        <v>77</v>
      </c>
      <c r="C136" s="89" t="s">
        <v>21</v>
      </c>
      <c r="D136" s="114">
        <f>SUM(D137:D139)</f>
        <v>43.070925600000002</v>
      </c>
      <c r="E136" s="114">
        <f>SUM(E137:E139)</f>
        <v>43.070925600000002</v>
      </c>
      <c r="F136" s="114">
        <v>0</v>
      </c>
      <c r="G136" s="163" t="s">
        <v>92</v>
      </c>
      <c r="H136" s="91"/>
    </row>
    <row r="137" spans="1:8" s="92" customFormat="1" ht="32.25" customHeight="1" x14ac:dyDescent="0.25">
      <c r="A137" s="162"/>
      <c r="B137" s="169"/>
      <c r="C137" s="90" t="s">
        <v>12</v>
      </c>
      <c r="D137" s="114">
        <v>0</v>
      </c>
      <c r="E137" s="114">
        <v>0</v>
      </c>
      <c r="F137" s="114">
        <v>0</v>
      </c>
      <c r="G137" s="164"/>
      <c r="H137" s="91"/>
    </row>
    <row r="138" spans="1:8" s="92" customFormat="1" ht="32.25" customHeight="1" x14ac:dyDescent="0.25">
      <c r="A138" s="162"/>
      <c r="B138" s="169"/>
      <c r="C138" s="90" t="s">
        <v>13</v>
      </c>
      <c r="D138" s="114">
        <v>0</v>
      </c>
      <c r="E138" s="114">
        <v>0</v>
      </c>
      <c r="F138" s="114">
        <v>0</v>
      </c>
      <c r="G138" s="164"/>
      <c r="H138" s="91"/>
    </row>
    <row r="139" spans="1:8" s="92" customFormat="1" ht="87.75" customHeight="1" x14ac:dyDescent="0.25">
      <c r="A139" s="162"/>
      <c r="B139" s="170"/>
      <c r="C139" s="90" t="s">
        <v>14</v>
      </c>
      <c r="D139" s="114">
        <v>43.070925600000002</v>
      </c>
      <c r="E139" s="114">
        <v>43.070925600000002</v>
      </c>
      <c r="F139" s="114">
        <v>10.7</v>
      </c>
      <c r="G139" s="165"/>
      <c r="H139" s="91"/>
    </row>
    <row r="140" spans="1:8" ht="24.75" customHeight="1" x14ac:dyDescent="0.25">
      <c r="A140" s="93">
        <v>6</v>
      </c>
      <c r="B140" s="167" t="s">
        <v>70</v>
      </c>
      <c r="C140" s="167"/>
      <c r="D140" s="167"/>
      <c r="E140" s="167"/>
      <c r="F140" s="167"/>
      <c r="G140" s="167"/>
    </row>
    <row r="141" spans="1:8" ht="22.5" customHeight="1" x14ac:dyDescent="0.25">
      <c r="A141" s="171" t="s">
        <v>82</v>
      </c>
      <c r="B141" s="124" t="s">
        <v>71</v>
      </c>
      <c r="C141" s="43" t="s">
        <v>21</v>
      </c>
      <c r="D141" s="53">
        <f>D142+D143+D144</f>
        <v>129.066</v>
      </c>
      <c r="E141" s="53">
        <f>E142+E143+E144</f>
        <v>127.21395102</v>
      </c>
      <c r="F141" s="53">
        <f>F142+F143+F144</f>
        <v>57.521151530000004</v>
      </c>
      <c r="G141" s="137" t="s">
        <v>90</v>
      </c>
    </row>
    <row r="142" spans="1:8" ht="19.5" customHeight="1" x14ac:dyDescent="0.25">
      <c r="A142" s="172"/>
      <c r="B142" s="124"/>
      <c r="C142" s="63" t="s">
        <v>12</v>
      </c>
      <c r="D142" s="64">
        <v>0</v>
      </c>
      <c r="E142" s="64">
        <v>0</v>
      </c>
      <c r="F142" s="64">
        <v>0</v>
      </c>
      <c r="G142" s="138"/>
    </row>
    <row r="143" spans="1:8" ht="19.5" customHeight="1" x14ac:dyDescent="0.25">
      <c r="A143" s="172"/>
      <c r="B143" s="124"/>
      <c r="C143" s="63" t="s">
        <v>13</v>
      </c>
      <c r="D143" s="54">
        <v>125.19401999999999</v>
      </c>
      <c r="E143" s="54">
        <v>123.39753249</v>
      </c>
      <c r="F143" s="114">
        <v>55.795516980000002</v>
      </c>
      <c r="G143" s="138"/>
    </row>
    <row r="144" spans="1:8" ht="349.5" customHeight="1" x14ac:dyDescent="0.25">
      <c r="A144" s="173"/>
      <c r="B144" s="124"/>
      <c r="C144" s="63" t="s">
        <v>14</v>
      </c>
      <c r="D144" s="54">
        <v>3.8719800000000002</v>
      </c>
      <c r="E144" s="54">
        <v>3.81641853</v>
      </c>
      <c r="F144" s="114">
        <v>1.7256345500000001</v>
      </c>
      <c r="G144" s="139"/>
    </row>
    <row r="145" spans="1:1" x14ac:dyDescent="0.3">
      <c r="A145" s="160" t="s">
        <v>59</v>
      </c>
    </row>
    <row r="146" spans="1:1" x14ac:dyDescent="0.3">
      <c r="A146" s="160"/>
    </row>
    <row r="147" spans="1:1" x14ac:dyDescent="0.3">
      <c r="A147" s="160"/>
    </row>
    <row r="148" spans="1:1" x14ac:dyDescent="0.3">
      <c r="A148" s="160"/>
    </row>
  </sheetData>
  <mergeCells count="107">
    <mergeCell ref="A145:A148"/>
    <mergeCell ref="B127:G127"/>
    <mergeCell ref="A128:A131"/>
    <mergeCell ref="B128:B131"/>
    <mergeCell ref="G128:G131"/>
    <mergeCell ref="A132:A135"/>
    <mergeCell ref="B132:B135"/>
    <mergeCell ref="G132:G135"/>
    <mergeCell ref="B140:G140"/>
    <mergeCell ref="B141:B144"/>
    <mergeCell ref="G141:G144"/>
    <mergeCell ref="B136:B139"/>
    <mergeCell ref="G136:G139"/>
    <mergeCell ref="A136:A139"/>
    <mergeCell ref="A141:A144"/>
    <mergeCell ref="A112:A115"/>
    <mergeCell ref="B112:B115"/>
    <mergeCell ref="G112:G115"/>
    <mergeCell ref="B117:G117"/>
    <mergeCell ref="A118:A121"/>
    <mergeCell ref="B118:B121"/>
    <mergeCell ref="G118:G121"/>
    <mergeCell ref="A122:A125"/>
    <mergeCell ref="B122:B125"/>
    <mergeCell ref="G122:G125"/>
    <mergeCell ref="B98:G98"/>
    <mergeCell ref="A99:A102"/>
    <mergeCell ref="B99:B102"/>
    <mergeCell ref="B103:G103"/>
    <mergeCell ref="A104:A107"/>
    <mergeCell ref="B104:B107"/>
    <mergeCell ref="G104:G107"/>
    <mergeCell ref="A108:A111"/>
    <mergeCell ref="B108:B111"/>
    <mergeCell ref="G108:G111"/>
    <mergeCell ref="G99:G102"/>
    <mergeCell ref="C83:G83"/>
    <mergeCell ref="A84:A87"/>
    <mergeCell ref="B84:B87"/>
    <mergeCell ref="G84:G87"/>
    <mergeCell ref="A88:A91"/>
    <mergeCell ref="G88:G91"/>
    <mergeCell ref="B89:B91"/>
    <mergeCell ref="A92:G92"/>
    <mergeCell ref="A94:A97"/>
    <mergeCell ref="B94:B97"/>
    <mergeCell ref="G94:G97"/>
    <mergeCell ref="A71:G71"/>
    <mergeCell ref="C72:G72"/>
    <mergeCell ref="A73:A76"/>
    <mergeCell ref="B73:B76"/>
    <mergeCell ref="G73:G76"/>
    <mergeCell ref="A77:A80"/>
    <mergeCell ref="G77:G80"/>
    <mergeCell ref="B78:B80"/>
    <mergeCell ref="A82:G82"/>
    <mergeCell ref="A56:A59"/>
    <mergeCell ref="B56:B59"/>
    <mergeCell ref="A60:A63"/>
    <mergeCell ref="G60:G63"/>
    <mergeCell ref="B61:B63"/>
    <mergeCell ref="A65:G65"/>
    <mergeCell ref="C66:G66"/>
    <mergeCell ref="A67:A70"/>
    <mergeCell ref="B67:B70"/>
    <mergeCell ref="G67:G70"/>
    <mergeCell ref="G56:G59"/>
    <mergeCell ref="A44:A47"/>
    <mergeCell ref="B44:B47"/>
    <mergeCell ref="G44:G47"/>
    <mergeCell ref="A48:A51"/>
    <mergeCell ref="G48:G51"/>
    <mergeCell ref="B49:B51"/>
    <mergeCell ref="A53:G53"/>
    <mergeCell ref="A54:G54"/>
    <mergeCell ref="C55:G55"/>
    <mergeCell ref="C43:G43"/>
    <mergeCell ref="A22:A25"/>
    <mergeCell ref="B22:B25"/>
    <mergeCell ref="G22:G25"/>
    <mergeCell ref="A26:A29"/>
    <mergeCell ref="B26:B29"/>
    <mergeCell ref="G26:G29"/>
    <mergeCell ref="A30:A33"/>
    <mergeCell ref="B30:B33"/>
    <mergeCell ref="G30:G33"/>
    <mergeCell ref="A42:G42"/>
    <mergeCell ref="A2:G2"/>
    <mergeCell ref="D3:F3"/>
    <mergeCell ref="G3:G4"/>
    <mergeCell ref="A5:A8"/>
    <mergeCell ref="B5:B8"/>
    <mergeCell ref="G5:G8"/>
    <mergeCell ref="A10:A13"/>
    <mergeCell ref="B10:B13"/>
    <mergeCell ref="G10:G13"/>
    <mergeCell ref="A16:G16"/>
    <mergeCell ref="C17:G17"/>
    <mergeCell ref="A18:A21"/>
    <mergeCell ref="B18:B21"/>
    <mergeCell ref="G18:G21"/>
    <mergeCell ref="A34:A37"/>
    <mergeCell ref="B34:B37"/>
    <mergeCell ref="G34:G37"/>
    <mergeCell ref="A38:A41"/>
    <mergeCell ref="B38:B41"/>
    <mergeCell ref="G38:G41"/>
  </mergeCells>
  <pageMargins left="0.196527777777778" right="0.196527777777778" top="0.196527777777778" bottom="0.196527777777778" header="0.51180555555555496" footer="0.51180555555555496"/>
  <pageSetup paperSize="9" scale="34" fitToHeight="0" orientation="landscape" horizontalDpi="300" verticalDpi="300" r:id="rId1"/>
  <rowBreaks count="1" manualBreakCount="1">
    <brk id="121" max="16383" man="1"/>
  </rowBreaks>
</worksheet>
</file>

<file path=docProps/app.xml><?xml version="1.0" encoding="utf-8"?>
<Properties xmlns="http://schemas.openxmlformats.org/officeDocument/2006/extended-properties" xmlns:vt="http://schemas.openxmlformats.org/officeDocument/2006/docPropsVTypes">
  <Template/>
  <TotalTime>1561</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6</vt:i4>
      </vt:variant>
    </vt:vector>
  </HeadingPairs>
  <TitlesOfParts>
    <vt:vector size="7" baseType="lpstr">
      <vt:lpstr>Приложение 1 (ОТЧЕТНЫЙ ПЕРИОД) </vt:lpstr>
      <vt:lpstr>'Приложение 1 (ОТЧЕТНЫЙ ПЕРИОД) '!Print_Titles_0</vt:lpstr>
      <vt:lpstr>'Приложение 1 (ОТЧЕТНЫЙ ПЕРИОД) '!Print_Titles_0_0</vt:lpstr>
      <vt:lpstr>'Приложение 1 (ОТЧЕТНЫЙ ПЕРИОД) '!Print_Titles_3</vt:lpstr>
      <vt:lpstr>'Приложение 1 (ОТЧЕТНЫЙ ПЕРИОД) '!Print_Titles_9</vt:lpstr>
      <vt:lpstr>'Приложение 1 (ОТЧЕТНЫЙ ПЕРИОД) '!Заголовки_для_печати</vt:lpstr>
      <vt:lpstr>'Приложение 1 (ОТЧЕТНЫЙ ПЕРИОД) '!Область_печати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Митрофанова Екатерина Вадимовна</dc:creator>
  <dc:description/>
  <cp:lastModifiedBy>Кашникова Любовь Миневарисовна</cp:lastModifiedBy>
  <cp:revision>256</cp:revision>
  <cp:lastPrinted>2022-04-29T08:44:04Z</cp:lastPrinted>
  <dcterms:created xsi:type="dcterms:W3CDTF">2018-11-23T05:25:27Z</dcterms:created>
  <dcterms:modified xsi:type="dcterms:W3CDTF">2022-09-27T07:47:57Z</dcterms:modified>
  <dc:language>ru-RU</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HyperlinksChanged">
    <vt:bool>false</vt:bool>
  </property>
  <property fmtid="{D5CDD505-2E9C-101B-9397-08002B2CF9AE}" pid="3" name="LinksUpToDate">
    <vt:bool>false</vt:bool>
  </property>
  <property fmtid="{D5CDD505-2E9C-101B-9397-08002B2CF9AE}" pid="4" name="ScaleCrop">
    <vt:bool>false</vt:bool>
  </property>
  <property fmtid="{D5CDD505-2E9C-101B-9397-08002B2CF9AE}" pid="5" name="ShareDoc">
    <vt:bool>false</vt:bool>
  </property>
  <property fmtid="{D5CDD505-2E9C-101B-9397-08002B2CF9AE}" pid="6" name="WorkbookGuid">
    <vt:lpwstr>8bdba8e8-9164-4f51-a7c8-3f08107642d0</vt:lpwstr>
  </property>
</Properties>
</file>