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Нацпроекты 2021\Ежемесячно\"/>
    </mc:Choice>
  </mc:AlternateContent>
  <bookViews>
    <workbookView xWindow="0" yWindow="0" windowWidth="25200" windowHeight="11850" tabRatio="500"/>
  </bookViews>
  <sheets>
    <sheet name="Приложение 1 (ОТЧЕТНЫЙ ПЕРИОД) " sheetId="3" r:id="rId1"/>
    <sheet name="Приложение 2 (СВОД)" sheetId="4" r:id="rId2"/>
  </sheets>
  <definedNames>
    <definedName name="_xlnm.Print_Titles" localSheetId="0">'Приложение 1 (ОТЧЕТНЫЙ ПЕРИОД) '!$3:$4</definedName>
    <definedName name="_xlnm.Print_Titles" localSheetId="1">'Приложение 2 (СВОД)'!$3:$4</definedName>
    <definedName name="_xlnm.Print_Area" localSheetId="1">'Приложение 2 (СВОД)'!$A$1:$N$139</definedName>
  </definedNames>
  <calcPr calcId="162913"/>
</workbook>
</file>

<file path=xl/calcChain.xml><?xml version="1.0" encoding="utf-8"?>
<calcChain xmlns="http://schemas.openxmlformats.org/spreadsheetml/2006/main">
  <c r="I133" i="3" l="1"/>
  <c r="I134" i="3"/>
  <c r="I132" i="3"/>
  <c r="H133" i="3"/>
  <c r="H134" i="3"/>
  <c r="H132" i="3"/>
  <c r="E133" i="3"/>
  <c r="E134" i="3"/>
  <c r="E132" i="3"/>
  <c r="G315" i="3" l="1"/>
  <c r="F263" i="3"/>
  <c r="G263" i="3"/>
  <c r="H263" i="3"/>
  <c r="I263" i="3"/>
  <c r="F264" i="3"/>
  <c r="G264" i="3"/>
  <c r="H264" i="3"/>
  <c r="I264" i="3"/>
  <c r="E263" i="3"/>
  <c r="E264" i="3"/>
  <c r="F265" i="3"/>
  <c r="G265" i="3"/>
  <c r="H265" i="3"/>
  <c r="I265" i="3"/>
  <c r="E265" i="3"/>
  <c r="N326" i="3"/>
  <c r="N325" i="3"/>
  <c r="N324" i="3"/>
  <c r="M323" i="3"/>
  <c r="K323" i="3"/>
  <c r="I323" i="3"/>
  <c r="H323" i="3"/>
  <c r="F323" i="3"/>
  <c r="E323" i="3"/>
  <c r="L263" i="3"/>
  <c r="L264" i="3"/>
  <c r="L265" i="3"/>
  <c r="K281" i="3"/>
  <c r="N284" i="3"/>
  <c r="N283" i="3"/>
  <c r="N282" i="3"/>
  <c r="M281" i="3"/>
  <c r="L281" i="3"/>
  <c r="I281" i="3"/>
  <c r="H281" i="3"/>
  <c r="G281" i="3"/>
  <c r="F281" i="3"/>
  <c r="E281" i="3"/>
  <c r="L133" i="3"/>
  <c r="L134" i="3"/>
  <c r="L132" i="3"/>
  <c r="K133" i="3"/>
  <c r="K134" i="3"/>
  <c r="K132" i="3"/>
  <c r="K84" i="3"/>
  <c r="L84" i="3"/>
  <c r="K85" i="3"/>
  <c r="L85" i="3"/>
  <c r="L86" i="3"/>
  <c r="K86" i="3"/>
  <c r="E86" i="3"/>
  <c r="N46" i="3"/>
  <c r="N45" i="3"/>
  <c r="N44" i="3"/>
  <c r="M43" i="3"/>
  <c r="L43" i="3"/>
  <c r="K43" i="3"/>
  <c r="I43" i="3"/>
  <c r="H43" i="3"/>
  <c r="G43" i="3"/>
  <c r="F43" i="3"/>
  <c r="E43" i="3"/>
  <c r="K263" i="3"/>
  <c r="K264" i="3"/>
  <c r="K265" i="3"/>
  <c r="N323" i="3" l="1"/>
  <c r="N281" i="3"/>
  <c r="N43" i="3"/>
  <c r="E225" i="3"/>
  <c r="E226" i="3" l="1"/>
  <c r="E227" i="3"/>
  <c r="N322" i="3"/>
  <c r="N321" i="3"/>
  <c r="N320" i="3"/>
  <c r="M319" i="3"/>
  <c r="K319" i="3"/>
  <c r="I319" i="3"/>
  <c r="I315" i="3" s="1"/>
  <c r="H319" i="3"/>
  <c r="H315" i="3" s="1"/>
  <c r="F319" i="3"/>
  <c r="F315" i="3" s="1"/>
  <c r="E319" i="3"/>
  <c r="N317" i="3"/>
  <c r="N316" i="3"/>
  <c r="M315" i="3"/>
  <c r="E315" i="3"/>
  <c r="N314" i="3"/>
  <c r="N313" i="3"/>
  <c r="N312" i="3"/>
  <c r="M311" i="3"/>
  <c r="L311" i="3"/>
  <c r="K311" i="3"/>
  <c r="I311" i="3"/>
  <c r="H311" i="3"/>
  <c r="G311" i="3"/>
  <c r="F311" i="3"/>
  <c r="E311" i="3"/>
  <c r="N310" i="3"/>
  <c r="N309" i="3"/>
  <c r="N308" i="3"/>
  <c r="M307" i="3"/>
  <c r="L307" i="3"/>
  <c r="K307" i="3"/>
  <c r="I307" i="3"/>
  <c r="H307" i="3"/>
  <c r="G307" i="3"/>
  <c r="F307" i="3"/>
  <c r="E307" i="3"/>
  <c r="N315" i="3" l="1"/>
  <c r="N311" i="3"/>
  <c r="N307" i="3"/>
  <c r="N319" i="3"/>
  <c r="A224" i="3" l="1"/>
  <c r="K224" i="3"/>
  <c r="L224" i="3"/>
  <c r="M224" i="3"/>
  <c r="B225" i="3"/>
  <c r="F225" i="3"/>
  <c r="G225" i="3"/>
  <c r="H225" i="3"/>
  <c r="N225" i="3" s="1"/>
  <c r="I225" i="3"/>
  <c r="F226" i="3"/>
  <c r="G226" i="3"/>
  <c r="H226" i="3"/>
  <c r="I226" i="3"/>
  <c r="F227" i="3"/>
  <c r="G227" i="3"/>
  <c r="H227" i="3"/>
  <c r="N227" i="3" s="1"/>
  <c r="I227" i="3"/>
  <c r="F224" i="3" l="1"/>
  <c r="H224" i="3"/>
  <c r="I224" i="3"/>
  <c r="E224" i="3"/>
  <c r="G224" i="3"/>
  <c r="N226" i="3"/>
  <c r="N224" i="3" s="1"/>
  <c r="K150" i="3"/>
  <c r="L150" i="3"/>
  <c r="K151" i="3"/>
  <c r="L151" i="3"/>
  <c r="L149" i="3"/>
  <c r="K149" i="3"/>
  <c r="F151" i="3"/>
  <c r="G151" i="3"/>
  <c r="H151" i="3"/>
  <c r="I151" i="3"/>
  <c r="F150" i="3"/>
  <c r="G150" i="3"/>
  <c r="H150" i="3"/>
  <c r="I150" i="3"/>
  <c r="F149" i="3"/>
  <c r="G149" i="3"/>
  <c r="H149" i="3"/>
  <c r="I149" i="3"/>
  <c r="E150" i="3"/>
  <c r="E151" i="3"/>
  <c r="E149" i="3"/>
  <c r="N304" i="3" l="1"/>
  <c r="N303" i="3"/>
  <c r="N302" i="3"/>
  <c r="M301" i="3"/>
  <c r="L301" i="3"/>
  <c r="K301" i="3"/>
  <c r="I301" i="3"/>
  <c r="H301" i="3"/>
  <c r="G301" i="3"/>
  <c r="F301" i="3"/>
  <c r="E301" i="3"/>
  <c r="M344" i="3"/>
  <c r="L344" i="3"/>
  <c r="K344" i="3"/>
  <c r="I344" i="3"/>
  <c r="H344" i="3"/>
  <c r="G344" i="3"/>
  <c r="F344" i="3"/>
  <c r="E344" i="3"/>
  <c r="M340" i="3"/>
  <c r="L340" i="3"/>
  <c r="K340" i="3"/>
  <c r="I340" i="3"/>
  <c r="H340" i="3"/>
  <c r="G340" i="3"/>
  <c r="F340" i="3"/>
  <c r="E340" i="3"/>
  <c r="M336" i="3"/>
  <c r="L336" i="3"/>
  <c r="K336" i="3"/>
  <c r="I336" i="3"/>
  <c r="H336" i="3"/>
  <c r="G336" i="3"/>
  <c r="F336" i="3"/>
  <c r="E336" i="3"/>
  <c r="N334" i="3"/>
  <c r="N333" i="3"/>
  <c r="N332" i="3"/>
  <c r="M331" i="3"/>
  <c r="L331" i="3"/>
  <c r="K331" i="3"/>
  <c r="I331" i="3"/>
  <c r="H331" i="3"/>
  <c r="G331" i="3"/>
  <c r="F331" i="3"/>
  <c r="E331" i="3"/>
  <c r="N330" i="3"/>
  <c r="N329" i="3"/>
  <c r="N328" i="3"/>
  <c r="M327" i="3"/>
  <c r="L327" i="3"/>
  <c r="K327" i="3"/>
  <c r="I327" i="3"/>
  <c r="H327" i="3"/>
  <c r="G327" i="3"/>
  <c r="F327" i="3"/>
  <c r="E327" i="3"/>
  <c r="N300" i="3"/>
  <c r="N299" i="3"/>
  <c r="N298" i="3"/>
  <c r="M297" i="3"/>
  <c r="L297" i="3"/>
  <c r="K297" i="3"/>
  <c r="I297" i="3"/>
  <c r="H297" i="3"/>
  <c r="G297" i="3"/>
  <c r="F297" i="3"/>
  <c r="E297" i="3"/>
  <c r="N336" i="3" l="1"/>
  <c r="N340" i="3"/>
  <c r="N301" i="3"/>
  <c r="N331" i="3"/>
  <c r="N344" i="3"/>
  <c r="N327" i="3"/>
  <c r="N297" i="3"/>
  <c r="E85" i="3" l="1"/>
  <c r="E84" i="3"/>
  <c r="L243" i="3"/>
  <c r="L244" i="3"/>
  <c r="L242" i="3"/>
  <c r="K243" i="3"/>
  <c r="K244" i="3"/>
  <c r="K242" i="3"/>
  <c r="E242" i="3"/>
  <c r="F244" i="3"/>
  <c r="G244" i="3"/>
  <c r="H244" i="3"/>
  <c r="I244" i="3"/>
  <c r="F243" i="3"/>
  <c r="G243" i="3"/>
  <c r="H243" i="3"/>
  <c r="I243" i="3"/>
  <c r="F242" i="3"/>
  <c r="G242" i="3"/>
  <c r="H242" i="3"/>
  <c r="I242" i="3"/>
  <c r="E243" i="3"/>
  <c r="E244" i="3"/>
  <c r="L161" i="3"/>
  <c r="L160" i="3"/>
  <c r="L13" i="3"/>
  <c r="K12" i="3"/>
  <c r="L11" i="3"/>
  <c r="K11" i="3"/>
  <c r="L12" i="3" l="1"/>
  <c r="N213" i="3"/>
  <c r="N212" i="3"/>
  <c r="N211" i="3"/>
  <c r="M210" i="3"/>
  <c r="L210" i="3"/>
  <c r="K210" i="3"/>
  <c r="I210" i="3"/>
  <c r="H210" i="3"/>
  <c r="G210" i="3"/>
  <c r="F210" i="3"/>
  <c r="E210" i="3"/>
  <c r="N21" i="3"/>
  <c r="N20" i="3"/>
  <c r="N19" i="3"/>
  <c r="M18" i="3"/>
  <c r="L18" i="3"/>
  <c r="K18" i="3"/>
  <c r="I18" i="3"/>
  <c r="H18" i="3"/>
  <c r="G18" i="3"/>
  <c r="F18" i="3"/>
  <c r="E18" i="3"/>
  <c r="N26" i="3"/>
  <c r="N25" i="3"/>
  <c r="N24" i="3"/>
  <c r="M23" i="3"/>
  <c r="L23" i="3"/>
  <c r="K23" i="3"/>
  <c r="I23" i="3"/>
  <c r="H23" i="3"/>
  <c r="G23" i="3"/>
  <c r="F23" i="3"/>
  <c r="E23" i="3"/>
  <c r="N31" i="3"/>
  <c r="N30" i="3"/>
  <c r="N29" i="3"/>
  <c r="M28" i="3"/>
  <c r="L28" i="3"/>
  <c r="K28" i="3"/>
  <c r="I28" i="3"/>
  <c r="H28" i="3"/>
  <c r="G28" i="3"/>
  <c r="F28" i="3"/>
  <c r="E28" i="3"/>
  <c r="N36" i="3"/>
  <c r="N35" i="3"/>
  <c r="N34" i="3"/>
  <c r="M33" i="3"/>
  <c r="L33" i="3"/>
  <c r="K33" i="3"/>
  <c r="I33" i="3"/>
  <c r="H33" i="3"/>
  <c r="G33" i="3"/>
  <c r="F33" i="3"/>
  <c r="E33" i="3"/>
  <c r="N210" i="3" l="1"/>
  <c r="N33" i="3"/>
  <c r="N28" i="3"/>
  <c r="N23" i="3"/>
  <c r="N18" i="3"/>
  <c r="N240" i="3" l="1"/>
  <c r="N239" i="3"/>
  <c r="N238" i="3"/>
  <c r="M237" i="3"/>
  <c r="L237" i="3"/>
  <c r="K237" i="3"/>
  <c r="I237" i="3"/>
  <c r="H237" i="3"/>
  <c r="G237" i="3"/>
  <c r="F237" i="3"/>
  <c r="E237" i="3"/>
  <c r="N119" i="3"/>
  <c r="N118" i="3"/>
  <c r="N117" i="3"/>
  <c r="M116" i="3"/>
  <c r="L116" i="3"/>
  <c r="K116" i="3"/>
  <c r="I116" i="3"/>
  <c r="H116" i="3"/>
  <c r="G116" i="3"/>
  <c r="F116" i="3"/>
  <c r="E116" i="3"/>
  <c r="N61" i="3"/>
  <c r="N60" i="3"/>
  <c r="N59" i="3"/>
  <c r="M58" i="3"/>
  <c r="L58" i="3"/>
  <c r="K58" i="3"/>
  <c r="I58" i="3"/>
  <c r="H58" i="3"/>
  <c r="G58" i="3"/>
  <c r="F58" i="3"/>
  <c r="E58" i="3"/>
  <c r="N56" i="3"/>
  <c r="N55" i="3"/>
  <c r="N54" i="3"/>
  <c r="M53" i="3"/>
  <c r="L53" i="3"/>
  <c r="K53" i="3"/>
  <c r="I53" i="3"/>
  <c r="H53" i="3"/>
  <c r="G53" i="3"/>
  <c r="F53" i="3"/>
  <c r="E53" i="3"/>
  <c r="N51" i="3"/>
  <c r="N50" i="3"/>
  <c r="N49" i="3"/>
  <c r="M48" i="3"/>
  <c r="L48" i="3"/>
  <c r="K48" i="3"/>
  <c r="I48" i="3"/>
  <c r="H48" i="3"/>
  <c r="G48" i="3"/>
  <c r="F48" i="3"/>
  <c r="E48" i="3"/>
  <c r="N41" i="3"/>
  <c r="N40" i="3"/>
  <c r="N39" i="3"/>
  <c r="M38" i="3"/>
  <c r="L38" i="3"/>
  <c r="K38" i="3"/>
  <c r="I38" i="3"/>
  <c r="H38" i="3"/>
  <c r="G38" i="3"/>
  <c r="F38" i="3"/>
  <c r="E38" i="3"/>
  <c r="N71" i="3"/>
  <c r="N70" i="3"/>
  <c r="N69" i="3"/>
  <c r="M68" i="3"/>
  <c r="L68" i="3"/>
  <c r="K68" i="3"/>
  <c r="I68" i="3"/>
  <c r="H68" i="3"/>
  <c r="G68" i="3"/>
  <c r="F68" i="3"/>
  <c r="E68" i="3"/>
  <c r="N218" i="3"/>
  <c r="N217" i="3"/>
  <c r="N216" i="3"/>
  <c r="M215" i="3"/>
  <c r="L215" i="3"/>
  <c r="K215" i="3"/>
  <c r="I215" i="3"/>
  <c r="H215" i="3"/>
  <c r="G215" i="3"/>
  <c r="F215" i="3"/>
  <c r="E215" i="3"/>
  <c r="N82" i="3"/>
  <c r="N81" i="3"/>
  <c r="N80" i="3"/>
  <c r="M79" i="3"/>
  <c r="L79" i="3"/>
  <c r="K79" i="3"/>
  <c r="I79" i="3"/>
  <c r="H79" i="3"/>
  <c r="G79" i="3"/>
  <c r="F79" i="3"/>
  <c r="E79" i="3"/>
  <c r="A83" i="3"/>
  <c r="K83" i="3"/>
  <c r="L83" i="3"/>
  <c r="M83" i="3"/>
  <c r="B84" i="3"/>
  <c r="F84" i="3"/>
  <c r="G84" i="3"/>
  <c r="H84" i="3"/>
  <c r="I84" i="3"/>
  <c r="F85" i="3"/>
  <c r="G85" i="3"/>
  <c r="H85" i="3"/>
  <c r="I85" i="3"/>
  <c r="F86" i="3"/>
  <c r="G86" i="3"/>
  <c r="H86" i="3"/>
  <c r="I86" i="3"/>
  <c r="N76" i="3"/>
  <c r="N75" i="3"/>
  <c r="N74" i="3"/>
  <c r="M73" i="3"/>
  <c r="L73" i="3"/>
  <c r="K73" i="3"/>
  <c r="I73" i="3"/>
  <c r="H73" i="3"/>
  <c r="G73" i="3"/>
  <c r="F73" i="3"/>
  <c r="E73" i="3"/>
  <c r="N130" i="3"/>
  <c r="N129" i="3"/>
  <c r="N128" i="3"/>
  <c r="M127" i="3"/>
  <c r="L127" i="3"/>
  <c r="K127" i="3"/>
  <c r="I127" i="3"/>
  <c r="H127" i="3"/>
  <c r="G127" i="3"/>
  <c r="F127" i="3"/>
  <c r="E127" i="3"/>
  <c r="F133" i="3"/>
  <c r="G133" i="3"/>
  <c r="H131" i="3"/>
  <c r="I131" i="3"/>
  <c r="N124" i="3"/>
  <c r="N123" i="3"/>
  <c r="N122" i="3"/>
  <c r="M121" i="3"/>
  <c r="L121" i="3"/>
  <c r="K121" i="3"/>
  <c r="I121" i="3"/>
  <c r="H121" i="3"/>
  <c r="G121" i="3"/>
  <c r="F121" i="3"/>
  <c r="E121" i="3"/>
  <c r="F131" i="3"/>
  <c r="G131" i="3"/>
  <c r="H83" i="3" l="1"/>
  <c r="N215" i="3"/>
  <c r="G83" i="3"/>
  <c r="N86" i="3"/>
  <c r="N85" i="3"/>
  <c r="F83" i="3"/>
  <c r="I83" i="3"/>
  <c r="E83" i="3"/>
  <c r="N237" i="3"/>
  <c r="N116" i="3"/>
  <c r="N58" i="3"/>
  <c r="N53" i="3"/>
  <c r="N48" i="3"/>
  <c r="N38" i="3"/>
  <c r="N68" i="3"/>
  <c r="N84" i="3"/>
  <c r="N79" i="3"/>
  <c r="N73" i="3"/>
  <c r="N127" i="3"/>
  <c r="N121" i="3"/>
  <c r="F172" i="3"/>
  <c r="G172" i="3"/>
  <c r="H172" i="3"/>
  <c r="I172" i="3"/>
  <c r="F171" i="3"/>
  <c r="G171" i="3"/>
  <c r="H171" i="3"/>
  <c r="I171" i="3"/>
  <c r="E171" i="3"/>
  <c r="E172" i="3"/>
  <c r="F173" i="3"/>
  <c r="G173" i="3"/>
  <c r="H173" i="3"/>
  <c r="I173" i="3"/>
  <c r="E173" i="3"/>
  <c r="F161" i="3"/>
  <c r="G161" i="3"/>
  <c r="H161" i="3"/>
  <c r="I161" i="3"/>
  <c r="F160" i="3"/>
  <c r="G160" i="3"/>
  <c r="H160" i="3"/>
  <c r="I160" i="3"/>
  <c r="E160" i="3"/>
  <c r="E161" i="3"/>
  <c r="F162" i="3"/>
  <c r="G162" i="3"/>
  <c r="H162" i="3"/>
  <c r="I162" i="3"/>
  <c r="E162" i="3"/>
  <c r="F105" i="3"/>
  <c r="G105" i="3"/>
  <c r="H105" i="3"/>
  <c r="I105" i="3"/>
  <c r="F104" i="3"/>
  <c r="G104" i="3"/>
  <c r="H104" i="3"/>
  <c r="I104" i="3"/>
  <c r="E104" i="3"/>
  <c r="E105" i="3"/>
  <c r="F106" i="3"/>
  <c r="G106" i="3"/>
  <c r="H106" i="3"/>
  <c r="I106" i="3"/>
  <c r="E106" i="3"/>
  <c r="N83" i="3" l="1"/>
  <c r="F12" i="3"/>
  <c r="H11" i="3"/>
  <c r="H12" i="3"/>
  <c r="F13" i="3"/>
  <c r="E12" i="3"/>
  <c r="G12" i="3"/>
  <c r="I13" i="3"/>
  <c r="G13" i="3"/>
  <c r="F11" i="3"/>
  <c r="H13" i="3"/>
  <c r="I11" i="3"/>
  <c r="G11" i="3"/>
  <c r="E13" i="3"/>
  <c r="E11" i="3"/>
  <c r="I12" i="3"/>
  <c r="M3" i="4" l="1"/>
  <c r="A132" i="4" l="1"/>
  <c r="Y145" i="4" l="1"/>
  <c r="A252" i="3" l="1"/>
  <c r="A241" i="3"/>
  <c r="A203" i="3"/>
  <c r="A192" i="3"/>
  <c r="A181" i="3"/>
  <c r="A170" i="3"/>
  <c r="A159" i="3"/>
  <c r="A148" i="3"/>
  <c r="A131" i="3"/>
  <c r="A103" i="3"/>
  <c r="R144" i="4" l="1"/>
  <c r="W145" i="4"/>
  <c r="X145" i="4"/>
  <c r="S145" i="4"/>
  <c r="S18" i="4"/>
  <c r="S150" i="4" s="1"/>
  <c r="R18" i="4"/>
  <c r="R150" i="4" s="1"/>
  <c r="K3" i="4"/>
  <c r="L4" i="4"/>
  <c r="M4" i="4"/>
  <c r="K4" i="4"/>
  <c r="F4" i="4"/>
  <c r="U4" i="4" s="1"/>
  <c r="U145" i="4" s="1"/>
  <c r="G4" i="4"/>
  <c r="V4" i="4" s="1"/>
  <c r="V145" i="4" s="1"/>
  <c r="H4" i="4"/>
  <c r="I4" i="4"/>
  <c r="E4" i="4"/>
  <c r="T4" i="4" s="1"/>
  <c r="T145" i="4" s="1"/>
  <c r="K135" i="4" l="1"/>
  <c r="L135" i="4"/>
  <c r="M135" i="4"/>
  <c r="K136" i="4"/>
  <c r="L136" i="4"/>
  <c r="M136" i="4"/>
  <c r="K137" i="4"/>
  <c r="L137" i="4"/>
  <c r="M137" i="4"/>
  <c r="E135" i="4"/>
  <c r="F135" i="4"/>
  <c r="G135" i="4"/>
  <c r="H135" i="4"/>
  <c r="I135" i="4"/>
  <c r="E136" i="4"/>
  <c r="F136" i="4"/>
  <c r="G136" i="4"/>
  <c r="H136" i="4"/>
  <c r="I136" i="4"/>
  <c r="E137" i="4"/>
  <c r="F137" i="4"/>
  <c r="G137" i="4"/>
  <c r="H137" i="4"/>
  <c r="I137" i="4"/>
  <c r="N265" i="3"/>
  <c r="N137" i="4" s="1"/>
  <c r="N264" i="3"/>
  <c r="N136" i="4" s="1"/>
  <c r="N263" i="3"/>
  <c r="N135" i="4" s="1"/>
  <c r="K262" i="3"/>
  <c r="K134" i="4" s="1"/>
  <c r="F262" i="3"/>
  <c r="F134" i="4" s="1"/>
  <c r="G262" i="3"/>
  <c r="G134" i="4" s="1"/>
  <c r="H262" i="3"/>
  <c r="H134" i="4" s="1"/>
  <c r="I262" i="3"/>
  <c r="I134" i="4" s="1"/>
  <c r="E262" i="3"/>
  <c r="E134" i="4" s="1"/>
  <c r="N255" i="3" l="1"/>
  <c r="N254" i="3"/>
  <c r="N253" i="3"/>
  <c r="N244" i="3"/>
  <c r="N243" i="3"/>
  <c r="N242" i="3"/>
  <c r="N206" i="3"/>
  <c r="N205" i="3"/>
  <c r="N204" i="3"/>
  <c r="N195" i="3"/>
  <c r="N194" i="3"/>
  <c r="N193" i="3"/>
  <c r="N184" i="3"/>
  <c r="N183" i="3"/>
  <c r="N182" i="3"/>
  <c r="N173" i="3"/>
  <c r="N172" i="3"/>
  <c r="N171" i="3"/>
  <c r="N162" i="3"/>
  <c r="N161" i="3"/>
  <c r="N160" i="3"/>
  <c r="N151" i="3"/>
  <c r="N150" i="3"/>
  <c r="N149" i="3"/>
  <c r="N134" i="3"/>
  <c r="N133" i="3"/>
  <c r="N132" i="3"/>
  <c r="N106" i="3"/>
  <c r="N105" i="3"/>
  <c r="N104" i="3"/>
  <c r="N159" i="3" l="1"/>
  <c r="N203" i="3"/>
  <c r="N148" i="3"/>
  <c r="N252" i="3"/>
  <c r="N192" i="3"/>
  <c r="N241" i="3"/>
  <c r="N170" i="3"/>
  <c r="N131" i="3"/>
  <c r="N181" i="3"/>
  <c r="N103" i="3"/>
  <c r="N43" i="4" s="1"/>
  <c r="M11" i="3"/>
  <c r="M12" i="3"/>
  <c r="M13" i="3"/>
  <c r="K13" i="3"/>
  <c r="K44" i="4"/>
  <c r="L44" i="4"/>
  <c r="M44" i="4"/>
  <c r="N44" i="4"/>
  <c r="K45" i="4"/>
  <c r="L45" i="4"/>
  <c r="M45" i="4"/>
  <c r="N45" i="4"/>
  <c r="K46" i="4"/>
  <c r="L46" i="4"/>
  <c r="M46" i="4"/>
  <c r="N46" i="4"/>
  <c r="E44" i="4"/>
  <c r="F44" i="4"/>
  <c r="G44" i="4"/>
  <c r="H44" i="4"/>
  <c r="I44" i="4"/>
  <c r="E45" i="4"/>
  <c r="F45" i="4"/>
  <c r="G45" i="4"/>
  <c r="H45" i="4"/>
  <c r="I45" i="4"/>
  <c r="E46" i="4"/>
  <c r="F46" i="4"/>
  <c r="G46" i="4"/>
  <c r="H46" i="4"/>
  <c r="I46" i="4"/>
  <c r="K50" i="4" l="1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K55" i="4"/>
  <c r="L55" i="4"/>
  <c r="M55" i="4"/>
  <c r="N55" i="4"/>
  <c r="K56" i="4"/>
  <c r="L56" i="4"/>
  <c r="M56" i="4"/>
  <c r="N56" i="4"/>
  <c r="K57" i="4"/>
  <c r="L57" i="4"/>
  <c r="M57" i="4"/>
  <c r="N57" i="4"/>
  <c r="E51" i="4"/>
  <c r="F51" i="4"/>
  <c r="G51" i="4"/>
  <c r="H51" i="4"/>
  <c r="I51" i="4"/>
  <c r="E52" i="4"/>
  <c r="F52" i="4"/>
  <c r="G52" i="4"/>
  <c r="H52" i="4"/>
  <c r="I52" i="4"/>
  <c r="E53" i="4"/>
  <c r="F53" i="4"/>
  <c r="G53" i="4"/>
  <c r="H53" i="4"/>
  <c r="I53" i="4"/>
  <c r="E54" i="4"/>
  <c r="F54" i="4"/>
  <c r="G54" i="4"/>
  <c r="H54" i="4"/>
  <c r="I54" i="4"/>
  <c r="E55" i="4"/>
  <c r="F55" i="4"/>
  <c r="G55" i="4"/>
  <c r="H55" i="4"/>
  <c r="I55" i="4"/>
  <c r="E56" i="4"/>
  <c r="F56" i="4"/>
  <c r="G56" i="4"/>
  <c r="H56" i="4"/>
  <c r="I56" i="4"/>
  <c r="E57" i="4"/>
  <c r="F57" i="4"/>
  <c r="G57" i="4"/>
  <c r="H57" i="4"/>
  <c r="I57" i="4"/>
  <c r="F50" i="4"/>
  <c r="G50" i="4"/>
  <c r="H50" i="4"/>
  <c r="I50" i="4"/>
  <c r="E50" i="4"/>
  <c r="B4" i="4" l="1"/>
  <c r="A2" i="4"/>
  <c r="R134" i="4" l="1"/>
  <c r="R202" i="4" s="1"/>
  <c r="S134" i="4"/>
  <c r="S202" i="4" s="1"/>
  <c r="S124" i="4"/>
  <c r="S198" i="4" s="1"/>
  <c r="S117" i="4"/>
  <c r="S194" i="4" s="1"/>
  <c r="S110" i="4"/>
  <c r="S190" i="4" s="1"/>
  <c r="S103" i="4"/>
  <c r="S186" i="4" s="1"/>
  <c r="S96" i="4"/>
  <c r="S182" i="4" s="1"/>
  <c r="S89" i="4"/>
  <c r="S178" i="4" s="1"/>
  <c r="S82" i="4"/>
  <c r="S174" i="4" s="1"/>
  <c r="S75" i="4"/>
  <c r="S170" i="4" s="1"/>
  <c r="S68" i="4"/>
  <c r="S166" i="4" s="1"/>
  <c r="S61" i="4"/>
  <c r="S162" i="4" s="1"/>
  <c r="S43" i="4"/>
  <c r="S158" i="4" s="1"/>
  <c r="R5" i="4"/>
  <c r="R146" i="4" s="1"/>
  <c r="S36" i="4"/>
  <c r="S154" i="4" s="1"/>
  <c r="S5" i="4"/>
  <c r="S146" i="4" s="1"/>
  <c r="R4" i="4"/>
  <c r="R145" i="4" s="1"/>
  <c r="K19" i="4" l="1"/>
  <c r="L19" i="4"/>
  <c r="M19" i="4"/>
  <c r="K20" i="4"/>
  <c r="L20" i="4"/>
  <c r="M20" i="4"/>
  <c r="K21" i="4"/>
  <c r="L21" i="4"/>
  <c r="M21" i="4"/>
  <c r="E19" i="4"/>
  <c r="F19" i="4"/>
  <c r="G19" i="4"/>
  <c r="H19" i="4"/>
  <c r="I19" i="4"/>
  <c r="E20" i="4"/>
  <c r="F20" i="4"/>
  <c r="G20" i="4"/>
  <c r="H20" i="4"/>
  <c r="I20" i="4"/>
  <c r="E21" i="4"/>
  <c r="F21" i="4"/>
  <c r="G21" i="4"/>
  <c r="H21" i="4"/>
  <c r="I21" i="4"/>
  <c r="A124" i="4"/>
  <c r="A117" i="4"/>
  <c r="A103" i="4"/>
  <c r="A96" i="4"/>
  <c r="A89" i="4"/>
  <c r="A82" i="4"/>
  <c r="A75" i="4"/>
  <c r="A68" i="4"/>
  <c r="A61" i="4"/>
  <c r="A43" i="4"/>
  <c r="A36" i="4"/>
  <c r="M22" i="4" l="1"/>
  <c r="L22" i="4"/>
  <c r="K22" i="4"/>
  <c r="I22" i="4"/>
  <c r="H22" i="4"/>
  <c r="G22" i="4"/>
  <c r="F22" i="4"/>
  <c r="E22" i="4"/>
  <c r="V134" i="4"/>
  <c r="T134" i="4"/>
  <c r="T202" i="4" s="1"/>
  <c r="K125" i="4"/>
  <c r="L125" i="4"/>
  <c r="M125" i="4"/>
  <c r="N125" i="4"/>
  <c r="K126" i="4"/>
  <c r="L126" i="4"/>
  <c r="M126" i="4"/>
  <c r="N126" i="4"/>
  <c r="K127" i="4"/>
  <c r="L127" i="4"/>
  <c r="M127" i="4"/>
  <c r="N127" i="4"/>
  <c r="E125" i="4"/>
  <c r="F125" i="4"/>
  <c r="G125" i="4"/>
  <c r="H125" i="4"/>
  <c r="I125" i="4"/>
  <c r="E126" i="4"/>
  <c r="F126" i="4"/>
  <c r="G126" i="4"/>
  <c r="H126" i="4"/>
  <c r="I126" i="4"/>
  <c r="E127" i="4"/>
  <c r="F127" i="4"/>
  <c r="G127" i="4"/>
  <c r="H127" i="4"/>
  <c r="I127" i="4"/>
  <c r="K118" i="4"/>
  <c r="L118" i="4"/>
  <c r="M118" i="4"/>
  <c r="N118" i="4"/>
  <c r="K119" i="4"/>
  <c r="L119" i="4"/>
  <c r="M119" i="4"/>
  <c r="N119" i="4"/>
  <c r="K120" i="4"/>
  <c r="L120" i="4"/>
  <c r="M120" i="4"/>
  <c r="N120" i="4"/>
  <c r="E118" i="4"/>
  <c r="F118" i="4"/>
  <c r="G118" i="4"/>
  <c r="H118" i="4"/>
  <c r="I118" i="4"/>
  <c r="E119" i="4"/>
  <c r="F119" i="4"/>
  <c r="G119" i="4"/>
  <c r="H119" i="4"/>
  <c r="I119" i="4"/>
  <c r="E120" i="4"/>
  <c r="F120" i="4"/>
  <c r="G120" i="4"/>
  <c r="H120" i="4"/>
  <c r="I120" i="4"/>
  <c r="K111" i="4"/>
  <c r="L111" i="4"/>
  <c r="M111" i="4"/>
  <c r="N111" i="4"/>
  <c r="K112" i="4"/>
  <c r="L112" i="4"/>
  <c r="M112" i="4"/>
  <c r="N112" i="4"/>
  <c r="K113" i="4"/>
  <c r="L113" i="4"/>
  <c r="M113" i="4"/>
  <c r="N113" i="4"/>
  <c r="E111" i="4"/>
  <c r="F111" i="4"/>
  <c r="G111" i="4"/>
  <c r="H111" i="4"/>
  <c r="I111" i="4"/>
  <c r="E112" i="4"/>
  <c r="F112" i="4"/>
  <c r="G112" i="4"/>
  <c r="H112" i="4"/>
  <c r="I112" i="4"/>
  <c r="E113" i="4"/>
  <c r="F113" i="4"/>
  <c r="G113" i="4"/>
  <c r="H113" i="4"/>
  <c r="I113" i="4"/>
  <c r="K104" i="4"/>
  <c r="L104" i="4"/>
  <c r="M104" i="4"/>
  <c r="N104" i="4"/>
  <c r="K105" i="4"/>
  <c r="L105" i="4"/>
  <c r="M105" i="4"/>
  <c r="N105" i="4"/>
  <c r="K106" i="4"/>
  <c r="L106" i="4"/>
  <c r="M106" i="4"/>
  <c r="N106" i="4"/>
  <c r="E104" i="4"/>
  <c r="F104" i="4"/>
  <c r="G104" i="4"/>
  <c r="H104" i="4"/>
  <c r="I104" i="4"/>
  <c r="E105" i="4"/>
  <c r="F105" i="4"/>
  <c r="G105" i="4"/>
  <c r="H105" i="4"/>
  <c r="I105" i="4"/>
  <c r="E106" i="4"/>
  <c r="F106" i="4"/>
  <c r="G106" i="4"/>
  <c r="H106" i="4"/>
  <c r="I106" i="4"/>
  <c r="K97" i="4"/>
  <c r="L97" i="4"/>
  <c r="M97" i="4"/>
  <c r="N97" i="4"/>
  <c r="K98" i="4"/>
  <c r="L98" i="4"/>
  <c r="M98" i="4"/>
  <c r="N98" i="4"/>
  <c r="K99" i="4"/>
  <c r="L99" i="4"/>
  <c r="M99" i="4"/>
  <c r="N99" i="4"/>
  <c r="E97" i="4"/>
  <c r="F97" i="4"/>
  <c r="G97" i="4"/>
  <c r="H97" i="4"/>
  <c r="I97" i="4"/>
  <c r="E98" i="4"/>
  <c r="F98" i="4"/>
  <c r="G98" i="4"/>
  <c r="H98" i="4"/>
  <c r="I98" i="4"/>
  <c r="E99" i="4"/>
  <c r="F99" i="4"/>
  <c r="G99" i="4"/>
  <c r="H99" i="4"/>
  <c r="I99" i="4"/>
  <c r="K90" i="4"/>
  <c r="L90" i="4"/>
  <c r="M90" i="4"/>
  <c r="N90" i="4"/>
  <c r="K91" i="4"/>
  <c r="L91" i="4"/>
  <c r="M91" i="4"/>
  <c r="N91" i="4"/>
  <c r="K92" i="4"/>
  <c r="L92" i="4"/>
  <c r="M92" i="4"/>
  <c r="N92" i="4"/>
  <c r="E90" i="4"/>
  <c r="F90" i="4"/>
  <c r="G90" i="4"/>
  <c r="H90" i="4"/>
  <c r="I90" i="4"/>
  <c r="E91" i="4"/>
  <c r="F91" i="4"/>
  <c r="G91" i="4"/>
  <c r="H91" i="4"/>
  <c r="I91" i="4"/>
  <c r="E92" i="4"/>
  <c r="F92" i="4"/>
  <c r="G92" i="4"/>
  <c r="H92" i="4"/>
  <c r="I92" i="4"/>
  <c r="K83" i="4"/>
  <c r="L83" i="4"/>
  <c r="M83" i="4"/>
  <c r="N83" i="4"/>
  <c r="K84" i="4"/>
  <c r="L84" i="4"/>
  <c r="M84" i="4"/>
  <c r="N84" i="4"/>
  <c r="K85" i="4"/>
  <c r="L85" i="4"/>
  <c r="M85" i="4"/>
  <c r="N85" i="4"/>
  <c r="E83" i="4"/>
  <c r="F83" i="4"/>
  <c r="G83" i="4"/>
  <c r="H83" i="4"/>
  <c r="I83" i="4"/>
  <c r="E84" i="4"/>
  <c r="F84" i="4"/>
  <c r="G84" i="4"/>
  <c r="H84" i="4"/>
  <c r="I84" i="4"/>
  <c r="E85" i="4"/>
  <c r="F85" i="4"/>
  <c r="G85" i="4"/>
  <c r="H85" i="4"/>
  <c r="I85" i="4"/>
  <c r="K76" i="4"/>
  <c r="L76" i="4"/>
  <c r="M76" i="4"/>
  <c r="N76" i="4"/>
  <c r="K77" i="4"/>
  <c r="L77" i="4"/>
  <c r="M77" i="4"/>
  <c r="N77" i="4"/>
  <c r="K78" i="4"/>
  <c r="L78" i="4"/>
  <c r="M78" i="4"/>
  <c r="N78" i="4"/>
  <c r="E76" i="4"/>
  <c r="F76" i="4"/>
  <c r="G76" i="4"/>
  <c r="H76" i="4"/>
  <c r="I76" i="4"/>
  <c r="E77" i="4"/>
  <c r="F77" i="4"/>
  <c r="G77" i="4"/>
  <c r="H77" i="4"/>
  <c r="I77" i="4"/>
  <c r="E78" i="4"/>
  <c r="F78" i="4"/>
  <c r="G78" i="4"/>
  <c r="H78" i="4"/>
  <c r="I78" i="4"/>
  <c r="K69" i="4"/>
  <c r="L69" i="4"/>
  <c r="M69" i="4"/>
  <c r="N69" i="4"/>
  <c r="K70" i="4"/>
  <c r="L70" i="4"/>
  <c r="M70" i="4"/>
  <c r="N70" i="4"/>
  <c r="K71" i="4"/>
  <c r="L71" i="4"/>
  <c r="M71" i="4"/>
  <c r="N71" i="4"/>
  <c r="E69" i="4"/>
  <c r="F69" i="4"/>
  <c r="G69" i="4"/>
  <c r="H69" i="4"/>
  <c r="I69" i="4"/>
  <c r="E70" i="4"/>
  <c r="F70" i="4"/>
  <c r="G70" i="4"/>
  <c r="H70" i="4"/>
  <c r="I70" i="4"/>
  <c r="E71" i="4"/>
  <c r="F71" i="4"/>
  <c r="G71" i="4"/>
  <c r="H71" i="4"/>
  <c r="I71" i="4"/>
  <c r="K64" i="4"/>
  <c r="L64" i="4"/>
  <c r="M64" i="4"/>
  <c r="N64" i="4"/>
  <c r="K62" i="4"/>
  <c r="L62" i="4"/>
  <c r="M62" i="4"/>
  <c r="N62" i="4"/>
  <c r="K63" i="4"/>
  <c r="L63" i="4"/>
  <c r="M63" i="4"/>
  <c r="N63" i="4"/>
  <c r="E62" i="4"/>
  <c r="F62" i="4"/>
  <c r="G62" i="4"/>
  <c r="H62" i="4"/>
  <c r="I62" i="4"/>
  <c r="E63" i="4"/>
  <c r="F63" i="4"/>
  <c r="G63" i="4"/>
  <c r="H63" i="4"/>
  <c r="I63" i="4"/>
  <c r="E64" i="4"/>
  <c r="F64" i="4"/>
  <c r="G64" i="4"/>
  <c r="H64" i="4"/>
  <c r="I64" i="4"/>
  <c r="K37" i="4"/>
  <c r="L37" i="4"/>
  <c r="M37" i="4"/>
  <c r="N37" i="4"/>
  <c r="K38" i="4"/>
  <c r="L38" i="4"/>
  <c r="M38" i="4"/>
  <c r="N38" i="4"/>
  <c r="K39" i="4"/>
  <c r="L39" i="4"/>
  <c r="M39" i="4"/>
  <c r="N39" i="4"/>
  <c r="E37" i="4"/>
  <c r="F37" i="4"/>
  <c r="G37" i="4"/>
  <c r="H37" i="4"/>
  <c r="I37" i="4"/>
  <c r="E38" i="4"/>
  <c r="F38" i="4"/>
  <c r="G38" i="4"/>
  <c r="H38" i="4"/>
  <c r="I38" i="4"/>
  <c r="E39" i="4"/>
  <c r="F39" i="4"/>
  <c r="G39" i="4"/>
  <c r="H39" i="4"/>
  <c r="I39" i="4"/>
  <c r="V202" i="4" l="1"/>
  <c r="Y134" i="4"/>
  <c r="Y202" i="4" s="1"/>
  <c r="W134" i="4"/>
  <c r="W202" i="4" s="1"/>
  <c r="U134" i="4"/>
  <c r="U202" i="4" s="1"/>
  <c r="X134" i="4"/>
  <c r="X202" i="4" s="1"/>
  <c r="I27" i="4"/>
  <c r="I32" i="4" s="1"/>
  <c r="G27" i="4"/>
  <c r="G32" i="4" s="1"/>
  <c r="E27" i="4"/>
  <c r="H26" i="4"/>
  <c r="H31" i="4" s="1"/>
  <c r="F26" i="4"/>
  <c r="F31" i="4" s="1"/>
  <c r="I25" i="4"/>
  <c r="G25" i="4"/>
  <c r="E25" i="4"/>
  <c r="M27" i="4"/>
  <c r="M32" i="4" s="1"/>
  <c r="K27" i="4"/>
  <c r="K32" i="4" s="1"/>
  <c r="M26" i="4"/>
  <c r="M31" i="4" s="1"/>
  <c r="K26" i="4"/>
  <c r="K31" i="4" s="1"/>
  <c r="M25" i="4"/>
  <c r="K25" i="4"/>
  <c r="H27" i="4"/>
  <c r="H32" i="4" s="1"/>
  <c r="F27" i="4"/>
  <c r="F32" i="4" s="1"/>
  <c r="I26" i="4"/>
  <c r="I31" i="4" s="1"/>
  <c r="G26" i="4"/>
  <c r="G31" i="4" s="1"/>
  <c r="E26" i="4"/>
  <c r="H25" i="4"/>
  <c r="F25" i="4"/>
  <c r="L27" i="4"/>
  <c r="L32" i="4" s="1"/>
  <c r="L26" i="4"/>
  <c r="L31" i="4" s="1"/>
  <c r="L25" i="4"/>
  <c r="F47" i="4"/>
  <c r="I121" i="4"/>
  <c r="G121" i="4"/>
  <c r="E121" i="4"/>
  <c r="M121" i="4"/>
  <c r="K121" i="4"/>
  <c r="H47" i="4"/>
  <c r="H107" i="4"/>
  <c r="F107" i="4"/>
  <c r="H121" i="4"/>
  <c r="F121" i="4"/>
  <c r="N121" i="4"/>
  <c r="L121" i="4"/>
  <c r="I47" i="4"/>
  <c r="G47" i="4"/>
  <c r="E47" i="4"/>
  <c r="L47" i="4"/>
  <c r="F65" i="4"/>
  <c r="H72" i="4"/>
  <c r="F72" i="4"/>
  <c r="H79" i="4"/>
  <c r="F79" i="4"/>
  <c r="H86" i="4"/>
  <c r="F86" i="4"/>
  <c r="H93" i="4"/>
  <c r="F93" i="4"/>
  <c r="H114" i="4"/>
  <c r="F114" i="4"/>
  <c r="H128" i="4"/>
  <c r="F128" i="4"/>
  <c r="M47" i="4"/>
  <c r="K47" i="4"/>
  <c r="I65" i="4"/>
  <c r="G65" i="4"/>
  <c r="E65" i="4"/>
  <c r="M65" i="4"/>
  <c r="K65" i="4"/>
  <c r="M72" i="4"/>
  <c r="K72" i="4"/>
  <c r="M79" i="4"/>
  <c r="K79" i="4"/>
  <c r="M86" i="4"/>
  <c r="K86" i="4"/>
  <c r="M93" i="4"/>
  <c r="K93" i="4"/>
  <c r="I100" i="4"/>
  <c r="G100" i="4"/>
  <c r="E100" i="4"/>
  <c r="M100" i="4"/>
  <c r="K100" i="4"/>
  <c r="M107" i="4"/>
  <c r="K107" i="4"/>
  <c r="M114" i="4"/>
  <c r="K114" i="4"/>
  <c r="M128" i="4"/>
  <c r="K128" i="4"/>
  <c r="H65" i="4"/>
  <c r="N65" i="4"/>
  <c r="L65" i="4"/>
  <c r="I72" i="4"/>
  <c r="G72" i="4"/>
  <c r="E72" i="4"/>
  <c r="N72" i="4"/>
  <c r="L72" i="4"/>
  <c r="I79" i="4"/>
  <c r="G79" i="4"/>
  <c r="E79" i="4"/>
  <c r="N79" i="4"/>
  <c r="L79" i="4"/>
  <c r="I86" i="4"/>
  <c r="G86" i="4"/>
  <c r="E86" i="4"/>
  <c r="N86" i="4"/>
  <c r="L86" i="4"/>
  <c r="I93" i="4"/>
  <c r="G93" i="4"/>
  <c r="E93" i="4"/>
  <c r="N93" i="4"/>
  <c r="L93" i="4"/>
  <c r="H100" i="4"/>
  <c r="F100" i="4"/>
  <c r="N100" i="4"/>
  <c r="L100" i="4"/>
  <c r="I107" i="4"/>
  <c r="G107" i="4"/>
  <c r="E107" i="4"/>
  <c r="N107" i="4"/>
  <c r="L107" i="4"/>
  <c r="I114" i="4"/>
  <c r="G114" i="4"/>
  <c r="E114" i="4"/>
  <c r="N114" i="4"/>
  <c r="L114" i="4"/>
  <c r="I128" i="4"/>
  <c r="G128" i="4"/>
  <c r="E128" i="4"/>
  <c r="N128" i="4"/>
  <c r="L128" i="4"/>
  <c r="I40" i="4"/>
  <c r="G40" i="4"/>
  <c r="E40" i="4"/>
  <c r="M40" i="4"/>
  <c r="K40" i="4"/>
  <c r="H40" i="4"/>
  <c r="F40" i="4"/>
  <c r="N40" i="4"/>
  <c r="L40" i="4"/>
  <c r="M138" i="4"/>
  <c r="K138" i="4"/>
  <c r="L138" i="4"/>
  <c r="H138" i="4"/>
  <c r="H139" i="4" s="1"/>
  <c r="F138" i="4"/>
  <c r="F139" i="4" s="1"/>
  <c r="I138" i="4"/>
  <c r="I139" i="4" s="1"/>
  <c r="G138" i="4"/>
  <c r="G139" i="4" s="1"/>
  <c r="E138" i="4"/>
  <c r="B83" i="4"/>
  <c r="R82" i="4" s="1"/>
  <c r="R174" i="4" s="1"/>
  <c r="B69" i="4"/>
  <c r="R68" i="4" s="1"/>
  <c r="R166" i="4" s="1"/>
  <c r="B125" i="4"/>
  <c r="R124" i="4" s="1"/>
  <c r="R198" i="4" s="1"/>
  <c r="B118" i="4"/>
  <c r="R117" i="4" s="1"/>
  <c r="R194" i="4" s="1"/>
  <c r="B111" i="4"/>
  <c r="R110" i="4" s="1"/>
  <c r="R190" i="4" s="1"/>
  <c r="B104" i="4"/>
  <c r="R103" i="4" s="1"/>
  <c r="R186" i="4" s="1"/>
  <c r="B97" i="4"/>
  <c r="R96" i="4" s="1"/>
  <c r="R182" i="4" s="1"/>
  <c r="B90" i="4"/>
  <c r="R89" i="4" s="1"/>
  <c r="R178" i="4" s="1"/>
  <c r="B76" i="4"/>
  <c r="R75" i="4" s="1"/>
  <c r="R170" i="4" s="1"/>
  <c r="B62" i="4"/>
  <c r="R61" i="4" s="1"/>
  <c r="R162" i="4" s="1"/>
  <c r="B44" i="4"/>
  <c r="R43" i="4" s="1"/>
  <c r="R158" i="4" s="1"/>
  <c r="B37" i="4"/>
  <c r="R36" i="4" s="1"/>
  <c r="R154" i="4" s="1"/>
  <c r="M8" i="4"/>
  <c r="L8" i="4"/>
  <c r="K8" i="4"/>
  <c r="I8" i="4"/>
  <c r="H8" i="4"/>
  <c r="G8" i="4"/>
  <c r="F8" i="4"/>
  <c r="E8" i="4"/>
  <c r="M7" i="4"/>
  <c r="L7" i="4"/>
  <c r="K7" i="4"/>
  <c r="I7" i="4"/>
  <c r="H7" i="4"/>
  <c r="G7" i="4"/>
  <c r="F7" i="4"/>
  <c r="E7" i="4"/>
  <c r="M6" i="4"/>
  <c r="L6" i="4"/>
  <c r="K6" i="4"/>
  <c r="I6" i="4"/>
  <c r="H6" i="4"/>
  <c r="H5" i="4" s="1"/>
  <c r="G6" i="4"/>
  <c r="G5" i="4" s="1"/>
  <c r="F6" i="4"/>
  <c r="E6" i="4"/>
  <c r="M5" i="4"/>
  <c r="B253" i="3"/>
  <c r="N124" i="4"/>
  <c r="M252" i="3"/>
  <c r="M124" i="4" s="1"/>
  <c r="L252" i="3"/>
  <c r="L124" i="4" s="1"/>
  <c r="K252" i="3"/>
  <c r="K124" i="4" s="1"/>
  <c r="I252" i="3"/>
  <c r="I124" i="4" s="1"/>
  <c r="H252" i="3"/>
  <c r="H124" i="4" s="1"/>
  <c r="G252" i="3"/>
  <c r="G124" i="4" s="1"/>
  <c r="F252" i="3"/>
  <c r="F124" i="4" s="1"/>
  <c r="E252" i="3"/>
  <c r="E124" i="4" s="1"/>
  <c r="T124" i="4" s="1"/>
  <c r="T198" i="4" s="1"/>
  <c r="N251" i="3"/>
  <c r="N250" i="3"/>
  <c r="N249" i="3"/>
  <c r="M248" i="3"/>
  <c r="L248" i="3"/>
  <c r="K248" i="3"/>
  <c r="I248" i="3"/>
  <c r="H248" i="3"/>
  <c r="G248" i="3"/>
  <c r="F248" i="3"/>
  <c r="E248" i="3"/>
  <c r="B242" i="3"/>
  <c r="N117" i="4"/>
  <c r="M241" i="3"/>
  <c r="M117" i="4" s="1"/>
  <c r="L241" i="3"/>
  <c r="L117" i="4" s="1"/>
  <c r="K241" i="3"/>
  <c r="K117" i="4" s="1"/>
  <c r="I241" i="3"/>
  <c r="I117" i="4" s="1"/>
  <c r="H241" i="3"/>
  <c r="H117" i="4" s="1"/>
  <c r="G241" i="3"/>
  <c r="G117" i="4" s="1"/>
  <c r="V117" i="4" s="1"/>
  <c r="F241" i="3"/>
  <c r="F117" i="4" s="1"/>
  <c r="E241" i="3"/>
  <c r="E117" i="4" s="1"/>
  <c r="T117" i="4" s="1"/>
  <c r="T194" i="4" s="1"/>
  <c r="N234" i="3"/>
  <c r="N233" i="3"/>
  <c r="N232" i="3"/>
  <c r="M231" i="3"/>
  <c r="L231" i="3"/>
  <c r="K231" i="3"/>
  <c r="I231" i="3"/>
  <c r="H231" i="3"/>
  <c r="G231" i="3"/>
  <c r="F231" i="3"/>
  <c r="E231" i="3"/>
  <c r="N110" i="4"/>
  <c r="M110" i="4"/>
  <c r="L110" i="4"/>
  <c r="K110" i="4"/>
  <c r="I110" i="4"/>
  <c r="H110" i="4"/>
  <c r="G110" i="4"/>
  <c r="F110" i="4"/>
  <c r="E110" i="4"/>
  <c r="T110" i="4" s="1"/>
  <c r="T190" i="4" s="1"/>
  <c r="N223" i="3"/>
  <c r="N222" i="3"/>
  <c r="N221" i="3"/>
  <c r="M220" i="3"/>
  <c r="L220" i="3"/>
  <c r="K220" i="3"/>
  <c r="I220" i="3"/>
  <c r="H220" i="3"/>
  <c r="G220" i="3"/>
  <c r="F220" i="3"/>
  <c r="E220" i="3"/>
  <c r="B204" i="3"/>
  <c r="N103" i="4"/>
  <c r="M203" i="3"/>
  <c r="M103" i="4" s="1"/>
  <c r="L203" i="3"/>
  <c r="L103" i="4" s="1"/>
  <c r="K203" i="3"/>
  <c r="K103" i="4" s="1"/>
  <c r="I203" i="3"/>
  <c r="I103" i="4" s="1"/>
  <c r="H203" i="3"/>
  <c r="H103" i="4" s="1"/>
  <c r="G203" i="3"/>
  <c r="G103" i="4" s="1"/>
  <c r="V103" i="4" s="1"/>
  <c r="F203" i="3"/>
  <c r="F103" i="4" s="1"/>
  <c r="E203" i="3"/>
  <c r="E103" i="4" s="1"/>
  <c r="T103" i="4" s="1"/>
  <c r="T186" i="4" s="1"/>
  <c r="N202" i="3"/>
  <c r="N201" i="3"/>
  <c r="N200" i="3"/>
  <c r="M199" i="3"/>
  <c r="L199" i="3"/>
  <c r="K199" i="3"/>
  <c r="I199" i="3"/>
  <c r="H199" i="3"/>
  <c r="G199" i="3"/>
  <c r="F199" i="3"/>
  <c r="E199" i="3"/>
  <c r="B193" i="3"/>
  <c r="N96" i="4"/>
  <c r="M192" i="3"/>
  <c r="M96" i="4" s="1"/>
  <c r="L192" i="3"/>
  <c r="L96" i="4" s="1"/>
  <c r="K192" i="3"/>
  <c r="K96" i="4" s="1"/>
  <c r="I192" i="3"/>
  <c r="I96" i="4" s="1"/>
  <c r="H192" i="3"/>
  <c r="H96" i="4" s="1"/>
  <c r="G192" i="3"/>
  <c r="G96" i="4" s="1"/>
  <c r="F192" i="3"/>
  <c r="F96" i="4" s="1"/>
  <c r="U96" i="4" s="1"/>
  <c r="U182" i="4" s="1"/>
  <c r="E192" i="3"/>
  <c r="E96" i="4" s="1"/>
  <c r="T96" i="4" s="1"/>
  <c r="T182" i="4" s="1"/>
  <c r="N191" i="3"/>
  <c r="N190" i="3"/>
  <c r="N189" i="3"/>
  <c r="M188" i="3"/>
  <c r="L188" i="3"/>
  <c r="K188" i="3"/>
  <c r="I188" i="3"/>
  <c r="H188" i="3"/>
  <c r="G188" i="3"/>
  <c r="F188" i="3"/>
  <c r="E188" i="3"/>
  <c r="B182" i="3"/>
  <c r="N89" i="4"/>
  <c r="M181" i="3"/>
  <c r="M89" i="4" s="1"/>
  <c r="L181" i="3"/>
  <c r="L89" i="4" s="1"/>
  <c r="K181" i="3"/>
  <c r="K89" i="4" s="1"/>
  <c r="I181" i="3"/>
  <c r="I89" i="4" s="1"/>
  <c r="H181" i="3"/>
  <c r="H89" i="4" s="1"/>
  <c r="G181" i="3"/>
  <c r="G89" i="4" s="1"/>
  <c r="V89" i="4" s="1"/>
  <c r="F181" i="3"/>
  <c r="F89" i="4" s="1"/>
  <c r="E181" i="3"/>
  <c r="E89" i="4" s="1"/>
  <c r="T89" i="4" s="1"/>
  <c r="T178" i="4" s="1"/>
  <c r="N180" i="3"/>
  <c r="N179" i="3"/>
  <c r="N178" i="3"/>
  <c r="M177" i="3"/>
  <c r="L177" i="3"/>
  <c r="K177" i="3"/>
  <c r="I177" i="3"/>
  <c r="H177" i="3"/>
  <c r="G177" i="3"/>
  <c r="F177" i="3"/>
  <c r="E177" i="3"/>
  <c r="B171" i="3"/>
  <c r="N82" i="4"/>
  <c r="M170" i="3"/>
  <c r="M82" i="4" s="1"/>
  <c r="L170" i="3"/>
  <c r="L82" i="4" s="1"/>
  <c r="K170" i="3"/>
  <c r="K82" i="4" s="1"/>
  <c r="I170" i="3"/>
  <c r="I82" i="4" s="1"/>
  <c r="H170" i="3"/>
  <c r="H82" i="4" s="1"/>
  <c r="G170" i="3"/>
  <c r="G82" i="4" s="1"/>
  <c r="F170" i="3"/>
  <c r="F82" i="4" s="1"/>
  <c r="U82" i="4" s="1"/>
  <c r="U174" i="4" s="1"/>
  <c r="E170" i="3"/>
  <c r="E82" i="4" s="1"/>
  <c r="T82" i="4" s="1"/>
  <c r="T174" i="4" s="1"/>
  <c r="N169" i="3"/>
  <c r="N168" i="3"/>
  <c r="N167" i="3"/>
  <c r="M166" i="3"/>
  <c r="L166" i="3"/>
  <c r="K166" i="3"/>
  <c r="I166" i="3"/>
  <c r="H166" i="3"/>
  <c r="G166" i="3"/>
  <c r="F166" i="3"/>
  <c r="E166" i="3"/>
  <c r="B160" i="3"/>
  <c r="N75" i="4"/>
  <c r="M159" i="3"/>
  <c r="M75" i="4" s="1"/>
  <c r="L159" i="3"/>
  <c r="L75" i="4" s="1"/>
  <c r="K159" i="3"/>
  <c r="K75" i="4" s="1"/>
  <c r="I159" i="3"/>
  <c r="I75" i="4" s="1"/>
  <c r="H159" i="3"/>
  <c r="H75" i="4" s="1"/>
  <c r="G159" i="3"/>
  <c r="G75" i="4" s="1"/>
  <c r="V75" i="4" s="1"/>
  <c r="F159" i="3"/>
  <c r="F75" i="4" s="1"/>
  <c r="E159" i="3"/>
  <c r="E75" i="4" s="1"/>
  <c r="T75" i="4" s="1"/>
  <c r="T170" i="4" s="1"/>
  <c r="N158" i="3"/>
  <c r="N157" i="3"/>
  <c r="N156" i="3"/>
  <c r="M155" i="3"/>
  <c r="L155" i="3"/>
  <c r="K155" i="3"/>
  <c r="I155" i="3"/>
  <c r="H155" i="3"/>
  <c r="G155" i="3"/>
  <c r="F155" i="3"/>
  <c r="E155" i="3"/>
  <c r="B149" i="3"/>
  <c r="N68" i="4"/>
  <c r="M148" i="3"/>
  <c r="M68" i="4" s="1"/>
  <c r="L148" i="3"/>
  <c r="L68" i="4" s="1"/>
  <c r="K148" i="3"/>
  <c r="K68" i="4" s="1"/>
  <c r="I148" i="3"/>
  <c r="I68" i="4" s="1"/>
  <c r="H148" i="3"/>
  <c r="H68" i="4" s="1"/>
  <c r="G148" i="3"/>
  <c r="G68" i="4" s="1"/>
  <c r="F148" i="3"/>
  <c r="F68" i="4" s="1"/>
  <c r="E148" i="3"/>
  <c r="E68" i="4" s="1"/>
  <c r="T68" i="4" s="1"/>
  <c r="T166" i="4" s="1"/>
  <c r="N147" i="3"/>
  <c r="N146" i="3"/>
  <c r="N145" i="3"/>
  <c r="M144" i="3"/>
  <c r="L144" i="3"/>
  <c r="K144" i="3"/>
  <c r="I144" i="3"/>
  <c r="H144" i="3"/>
  <c r="G144" i="3"/>
  <c r="F144" i="3"/>
  <c r="E144" i="3"/>
  <c r="N141" i="3"/>
  <c r="N140" i="3"/>
  <c r="N139" i="3"/>
  <c r="M138" i="3"/>
  <c r="L138" i="3"/>
  <c r="K138" i="3"/>
  <c r="I138" i="3"/>
  <c r="H138" i="3"/>
  <c r="G138" i="3"/>
  <c r="F138" i="3"/>
  <c r="E138" i="3"/>
  <c r="B132" i="3"/>
  <c r="N61" i="4"/>
  <c r="M131" i="3"/>
  <c r="M61" i="4" s="1"/>
  <c r="L131" i="3"/>
  <c r="L61" i="4" s="1"/>
  <c r="K131" i="3"/>
  <c r="K61" i="4" s="1"/>
  <c r="I61" i="4"/>
  <c r="H61" i="4"/>
  <c r="G61" i="4"/>
  <c r="V61" i="4" s="1"/>
  <c r="F61" i="4"/>
  <c r="E131" i="3"/>
  <c r="E61" i="4" s="1"/>
  <c r="T61" i="4" s="1"/>
  <c r="T162" i="4" s="1"/>
  <c r="N113" i="3"/>
  <c r="N112" i="3"/>
  <c r="N111" i="3"/>
  <c r="M110" i="3"/>
  <c r="L110" i="3"/>
  <c r="K110" i="3"/>
  <c r="I110" i="3"/>
  <c r="H110" i="3"/>
  <c r="G110" i="3"/>
  <c r="F110" i="3"/>
  <c r="E110" i="3"/>
  <c r="K5" i="4" l="1"/>
  <c r="L5" i="4"/>
  <c r="I5" i="4"/>
  <c r="E5" i="4"/>
  <c r="V194" i="4"/>
  <c r="Y117" i="4"/>
  <c r="Y194" i="4" s="1"/>
  <c r="V186" i="4"/>
  <c r="Y103" i="4"/>
  <c r="Y186" i="4" s="1"/>
  <c r="V170" i="4"/>
  <c r="Y75" i="4"/>
  <c r="Y170" i="4" s="1"/>
  <c r="V162" i="4"/>
  <c r="Y61" i="4"/>
  <c r="Y162" i="4" s="1"/>
  <c r="V178" i="4"/>
  <c r="Y89" i="4"/>
  <c r="Y178" i="4" s="1"/>
  <c r="F30" i="4"/>
  <c r="F24" i="4"/>
  <c r="M30" i="4"/>
  <c r="M24" i="4"/>
  <c r="G30" i="4"/>
  <c r="G24" i="4"/>
  <c r="L108" i="4"/>
  <c r="I108" i="4"/>
  <c r="H101" i="4"/>
  <c r="N94" i="4"/>
  <c r="G94" i="4"/>
  <c r="N80" i="4"/>
  <c r="G80" i="4"/>
  <c r="N66" i="4"/>
  <c r="K129" i="4"/>
  <c r="K115" i="4"/>
  <c r="K101" i="4"/>
  <c r="M87" i="4"/>
  <c r="M73" i="4"/>
  <c r="G66" i="4"/>
  <c r="F129" i="4"/>
  <c r="F115" i="4"/>
  <c r="F87" i="4"/>
  <c r="F73" i="4"/>
  <c r="N122" i="4"/>
  <c r="E122" i="4"/>
  <c r="I122" i="4"/>
  <c r="L30" i="4"/>
  <c r="L24" i="4"/>
  <c r="H30" i="4"/>
  <c r="H24" i="4"/>
  <c r="K30" i="4"/>
  <c r="K24" i="4"/>
  <c r="E24" i="4"/>
  <c r="I30" i="4"/>
  <c r="I24" i="4"/>
  <c r="X61" i="4"/>
  <c r="X162" i="4" s="1"/>
  <c r="W68" i="4"/>
  <c r="W166" i="4" s="1"/>
  <c r="W82" i="4"/>
  <c r="W174" i="4" s="1"/>
  <c r="W110" i="4"/>
  <c r="W190" i="4" s="1"/>
  <c r="X117" i="4"/>
  <c r="X194" i="4" s="1"/>
  <c r="W124" i="4"/>
  <c r="W198" i="4" s="1"/>
  <c r="U124" i="4"/>
  <c r="U198" i="4" s="1"/>
  <c r="U110" i="4"/>
  <c r="U190" i="4" s="1"/>
  <c r="U68" i="4"/>
  <c r="U166" i="4" s="1"/>
  <c r="U61" i="4"/>
  <c r="U162" i="4" s="1"/>
  <c r="W61" i="4"/>
  <c r="W162" i="4" s="1"/>
  <c r="V68" i="4"/>
  <c r="X68" i="4"/>
  <c r="X166" i="4" s="1"/>
  <c r="W75" i="4"/>
  <c r="W170" i="4" s="1"/>
  <c r="U75" i="4"/>
  <c r="U170" i="4" s="1"/>
  <c r="X75" i="4"/>
  <c r="X170" i="4" s="1"/>
  <c r="V82" i="4"/>
  <c r="X82" i="4"/>
  <c r="X174" i="4" s="1"/>
  <c r="W89" i="4"/>
  <c r="W178" i="4" s="1"/>
  <c r="U89" i="4"/>
  <c r="U178" i="4" s="1"/>
  <c r="X89" i="4"/>
  <c r="X178" i="4" s="1"/>
  <c r="X96" i="4"/>
  <c r="X182" i="4" s="1"/>
  <c r="V96" i="4"/>
  <c r="W103" i="4"/>
  <c r="W186" i="4" s="1"/>
  <c r="U103" i="4"/>
  <c r="U186" i="4" s="1"/>
  <c r="X103" i="4"/>
  <c r="X186" i="4" s="1"/>
  <c r="V110" i="4"/>
  <c r="X110" i="4"/>
  <c r="X190" i="4" s="1"/>
  <c r="U117" i="4"/>
  <c r="U194" i="4" s="1"/>
  <c r="W117" i="4"/>
  <c r="W194" i="4" s="1"/>
  <c r="V124" i="4"/>
  <c r="X124" i="4"/>
  <c r="X198" i="4" s="1"/>
  <c r="L129" i="4"/>
  <c r="I129" i="4"/>
  <c r="N115" i="4"/>
  <c r="G115" i="4"/>
  <c r="N101" i="4"/>
  <c r="L87" i="4"/>
  <c r="I87" i="4"/>
  <c r="L73" i="4"/>
  <c r="I73" i="4"/>
  <c r="K108" i="4"/>
  <c r="E101" i="4"/>
  <c r="I101" i="4"/>
  <c r="M94" i="4"/>
  <c r="M80" i="4"/>
  <c r="M66" i="4"/>
  <c r="F94" i="4"/>
  <c r="F80" i="4"/>
  <c r="F66" i="4"/>
  <c r="H122" i="4"/>
  <c r="H108" i="4"/>
  <c r="K122" i="4"/>
  <c r="N129" i="4"/>
  <c r="G129" i="4"/>
  <c r="L115" i="4"/>
  <c r="I115" i="4"/>
  <c r="N108" i="4"/>
  <c r="G108" i="4"/>
  <c r="L101" i="4"/>
  <c r="L94" i="4"/>
  <c r="I94" i="4"/>
  <c r="N87" i="4"/>
  <c r="G87" i="4"/>
  <c r="L80" i="4"/>
  <c r="I80" i="4"/>
  <c r="N73" i="4"/>
  <c r="G73" i="4"/>
  <c r="L66" i="4"/>
  <c r="H66" i="4"/>
  <c r="M129" i="4"/>
  <c r="M115" i="4"/>
  <c r="M108" i="4"/>
  <c r="M101" i="4"/>
  <c r="G101" i="4"/>
  <c r="K94" i="4"/>
  <c r="K87" i="4"/>
  <c r="K80" i="4"/>
  <c r="K73" i="4"/>
  <c r="K66" i="4"/>
  <c r="E66" i="4"/>
  <c r="I66" i="4"/>
  <c r="H129" i="4"/>
  <c r="H115" i="4"/>
  <c r="H94" i="4"/>
  <c r="H87" i="4"/>
  <c r="H80" i="4"/>
  <c r="H73" i="4"/>
  <c r="L122" i="4"/>
  <c r="F122" i="4"/>
  <c r="F108" i="4"/>
  <c r="M122" i="4"/>
  <c r="G122" i="4"/>
  <c r="W96" i="4"/>
  <c r="W182" i="4" s="1"/>
  <c r="E30" i="4"/>
  <c r="E31" i="4"/>
  <c r="E32" i="4"/>
  <c r="F5" i="4"/>
  <c r="V5" i="4"/>
  <c r="V146" i="4" s="1"/>
  <c r="P121" i="4"/>
  <c r="E139" i="4"/>
  <c r="P40" i="4"/>
  <c r="E129" i="4"/>
  <c r="P128" i="4"/>
  <c r="E115" i="4"/>
  <c r="P114" i="4"/>
  <c r="E108" i="4"/>
  <c r="P107" i="4"/>
  <c r="F101" i="4"/>
  <c r="P100" i="4"/>
  <c r="E94" i="4"/>
  <c r="P93" i="4"/>
  <c r="E87" i="4"/>
  <c r="P86" i="4"/>
  <c r="E80" i="4"/>
  <c r="P79" i="4"/>
  <c r="E73" i="4"/>
  <c r="P72" i="4"/>
  <c r="P65" i="4"/>
  <c r="N110" i="3"/>
  <c r="N155" i="3"/>
  <c r="N177" i="3"/>
  <c r="N199" i="3"/>
  <c r="N231" i="3"/>
  <c r="N138" i="3"/>
  <c r="N144" i="3"/>
  <c r="N166" i="3"/>
  <c r="N188" i="3"/>
  <c r="N220" i="3"/>
  <c r="N248" i="3"/>
  <c r="B104" i="3"/>
  <c r="M103" i="3"/>
  <c r="M43" i="4" s="1"/>
  <c r="L103" i="3"/>
  <c r="L43" i="4" s="1"/>
  <c r="K103" i="3"/>
  <c r="K43" i="4" s="1"/>
  <c r="I103" i="3"/>
  <c r="I43" i="4" s="1"/>
  <c r="H103" i="3"/>
  <c r="H43" i="4" s="1"/>
  <c r="G103" i="3"/>
  <c r="G43" i="4" s="1"/>
  <c r="F103" i="3"/>
  <c r="F43" i="4" s="1"/>
  <c r="E103" i="3"/>
  <c r="E43" i="4" s="1"/>
  <c r="N102" i="3"/>
  <c r="N27" i="4" s="1"/>
  <c r="N101" i="3"/>
  <c r="N26" i="4" s="1"/>
  <c r="P26" i="4" s="1"/>
  <c r="N100" i="3"/>
  <c r="M99" i="3"/>
  <c r="L99" i="3"/>
  <c r="K99" i="3"/>
  <c r="I99" i="3"/>
  <c r="H99" i="3"/>
  <c r="G99" i="3"/>
  <c r="F99" i="3"/>
  <c r="E99" i="3"/>
  <c r="M262" i="3"/>
  <c r="L262" i="3"/>
  <c r="K139" i="4"/>
  <c r="N296" i="3"/>
  <c r="N295" i="3"/>
  <c r="N294" i="3"/>
  <c r="M293" i="3"/>
  <c r="L293" i="3"/>
  <c r="K293" i="3"/>
  <c r="I293" i="3"/>
  <c r="H293" i="3"/>
  <c r="G293" i="3"/>
  <c r="F293" i="3"/>
  <c r="E293" i="3"/>
  <c r="N290" i="3"/>
  <c r="N289" i="3"/>
  <c r="N288" i="3"/>
  <c r="M287" i="3"/>
  <c r="L287" i="3"/>
  <c r="K287" i="3"/>
  <c r="I287" i="3"/>
  <c r="H287" i="3"/>
  <c r="G287" i="3"/>
  <c r="F287" i="3"/>
  <c r="E287" i="3"/>
  <c r="N280" i="3"/>
  <c r="N279" i="3"/>
  <c r="N278" i="3"/>
  <c r="M277" i="3"/>
  <c r="L277" i="3"/>
  <c r="K277" i="3"/>
  <c r="I277" i="3"/>
  <c r="H277" i="3"/>
  <c r="G277" i="3"/>
  <c r="F277" i="3"/>
  <c r="E277" i="3"/>
  <c r="N276" i="3"/>
  <c r="N275" i="3"/>
  <c r="N274" i="3"/>
  <c r="M273" i="3"/>
  <c r="L273" i="3"/>
  <c r="K273" i="3"/>
  <c r="I273" i="3"/>
  <c r="H273" i="3"/>
  <c r="G273" i="3"/>
  <c r="F273" i="3"/>
  <c r="E273" i="3"/>
  <c r="N270" i="3"/>
  <c r="N269" i="3"/>
  <c r="N268" i="3"/>
  <c r="M267" i="3"/>
  <c r="L267" i="3"/>
  <c r="K267" i="3"/>
  <c r="I267" i="3"/>
  <c r="H267" i="3"/>
  <c r="G267" i="3"/>
  <c r="F267" i="3"/>
  <c r="E267" i="3"/>
  <c r="L63" i="3"/>
  <c r="M63" i="3"/>
  <c r="K63" i="3"/>
  <c r="L36" i="4"/>
  <c r="L41" i="4" s="1"/>
  <c r="M36" i="4"/>
  <c r="M41" i="4" s="1"/>
  <c r="N36" i="4"/>
  <c r="N41" i="4" s="1"/>
  <c r="K36" i="4"/>
  <c r="K41" i="4" s="1"/>
  <c r="I36" i="4"/>
  <c r="I41" i="4" s="1"/>
  <c r="H36" i="4"/>
  <c r="H41" i="4" s="1"/>
  <c r="G36" i="4"/>
  <c r="F36" i="4"/>
  <c r="N12" i="3"/>
  <c r="N13" i="3"/>
  <c r="N11" i="3"/>
  <c r="N64" i="3"/>
  <c r="N65" i="3"/>
  <c r="N66" i="3"/>
  <c r="L10" i="3"/>
  <c r="L18" i="4" s="1"/>
  <c r="M10" i="3"/>
  <c r="M18" i="4" s="1"/>
  <c r="K10" i="3"/>
  <c r="K18" i="4" s="1"/>
  <c r="F10" i="3"/>
  <c r="F18" i="4" s="1"/>
  <c r="G10" i="3"/>
  <c r="G18" i="4" s="1"/>
  <c r="H10" i="3"/>
  <c r="H18" i="4" s="1"/>
  <c r="I10" i="3"/>
  <c r="I18" i="4" s="1"/>
  <c r="E10" i="3"/>
  <c r="F63" i="3"/>
  <c r="G63" i="3"/>
  <c r="H63" i="3"/>
  <c r="I63" i="3"/>
  <c r="E63" i="3"/>
  <c r="H48" i="4" l="1"/>
  <c r="M48" i="4"/>
  <c r="V198" i="4"/>
  <c r="Y124" i="4"/>
  <c r="Y198" i="4" s="1"/>
  <c r="V190" i="4"/>
  <c r="Y110" i="4"/>
  <c r="Y190" i="4" s="1"/>
  <c r="V182" i="4"/>
  <c r="Y96" i="4"/>
  <c r="Y182" i="4" s="1"/>
  <c r="V174" i="4"/>
  <c r="Y82" i="4"/>
  <c r="Y174" i="4" s="1"/>
  <c r="V166" i="4"/>
  <c r="Y68" i="4"/>
  <c r="Y166" i="4" s="1"/>
  <c r="I48" i="4"/>
  <c r="L48" i="4"/>
  <c r="E18" i="4"/>
  <c r="T18" i="4" s="1"/>
  <c r="T150" i="4" s="1"/>
  <c r="E36" i="4"/>
  <c r="T36" i="4" s="1"/>
  <c r="T154" i="4" s="1"/>
  <c r="X18" i="4"/>
  <c r="X150" i="4" s="1"/>
  <c r="V18" i="4"/>
  <c r="V150" i="4" s="1"/>
  <c r="M134" i="4"/>
  <c r="M139" i="4" s="1"/>
  <c r="U18" i="4"/>
  <c r="U150" i="4" s="1"/>
  <c r="L134" i="4"/>
  <c r="L139" i="4" s="1"/>
  <c r="T43" i="4"/>
  <c r="T158" i="4" s="1"/>
  <c r="K48" i="4"/>
  <c r="N19" i="4"/>
  <c r="N6" i="4" s="1"/>
  <c r="N6" i="3"/>
  <c r="N20" i="4"/>
  <c r="N7" i="4" s="1"/>
  <c r="N7" i="3"/>
  <c r="N21" i="4"/>
  <c r="N8" i="4" s="1"/>
  <c r="N8" i="3"/>
  <c r="P122" i="4"/>
  <c r="P73" i="4"/>
  <c r="P80" i="4"/>
  <c r="P87" i="4"/>
  <c r="P94" i="4"/>
  <c r="P101" i="4"/>
  <c r="P108" i="4"/>
  <c r="P115" i="4"/>
  <c r="P129" i="4"/>
  <c r="P66" i="4"/>
  <c r="I29" i="4"/>
  <c r="I23" i="4"/>
  <c r="K29" i="4"/>
  <c r="K23" i="4"/>
  <c r="L29" i="4"/>
  <c r="L23" i="4"/>
  <c r="U36" i="4"/>
  <c r="U154" i="4" s="1"/>
  <c r="U43" i="4"/>
  <c r="U158" i="4" s="1"/>
  <c r="W43" i="4"/>
  <c r="W158" i="4" s="1"/>
  <c r="F48" i="4"/>
  <c r="H29" i="4"/>
  <c r="H23" i="4"/>
  <c r="F29" i="4"/>
  <c r="F23" i="4"/>
  <c r="M29" i="4"/>
  <c r="M23" i="4"/>
  <c r="X43" i="4"/>
  <c r="X158" i="4" s="1"/>
  <c r="V43" i="4"/>
  <c r="G48" i="4"/>
  <c r="F41" i="4"/>
  <c r="E48" i="4"/>
  <c r="X36" i="4"/>
  <c r="X154" i="4" s="1"/>
  <c r="V36" i="4"/>
  <c r="V154" i="4" s="1"/>
  <c r="N47" i="4"/>
  <c r="N25" i="4"/>
  <c r="N24" i="4" s="1"/>
  <c r="P24" i="4" s="1"/>
  <c r="W5" i="4"/>
  <c r="W146" i="4" s="1"/>
  <c r="U5" i="4"/>
  <c r="U146" i="4" s="1"/>
  <c r="P27" i="4"/>
  <c r="T5" i="4"/>
  <c r="T146" i="4" s="1"/>
  <c r="X5" i="4"/>
  <c r="X146" i="4" s="1"/>
  <c r="G41" i="4"/>
  <c r="G29" i="4"/>
  <c r="G23" i="4"/>
  <c r="N138" i="4"/>
  <c r="P138" i="4" s="1"/>
  <c r="N262" i="3"/>
  <c r="N267" i="3"/>
  <c r="N273" i="3"/>
  <c r="N287" i="3"/>
  <c r="N293" i="3"/>
  <c r="N99" i="3"/>
  <c r="N277" i="3"/>
  <c r="N63" i="3"/>
  <c r="N10" i="3"/>
  <c r="N18" i="4" s="1"/>
  <c r="W18" i="4" l="1"/>
  <c r="W150" i="4" s="1"/>
  <c r="W36" i="4"/>
  <c r="W154" i="4" s="1"/>
  <c r="V158" i="4"/>
  <c r="Y43" i="4"/>
  <c r="Y158" i="4" s="1"/>
  <c r="E23" i="4"/>
  <c r="E41" i="4"/>
  <c r="P41" i="4" s="1"/>
  <c r="E29" i="4"/>
  <c r="Y36" i="4"/>
  <c r="Y154" i="4" s="1"/>
  <c r="Y18" i="4"/>
  <c r="Y150" i="4" s="1"/>
  <c r="Y5" i="4"/>
  <c r="Y146" i="4" s="1"/>
  <c r="N29" i="4"/>
  <c r="N31" i="4"/>
  <c r="P31" i="4" s="1"/>
  <c r="N32" i="4"/>
  <c r="P32" i="4" s="1"/>
  <c r="N134" i="4"/>
  <c r="N139" i="4" s="1"/>
  <c r="P139" i="4" s="1"/>
  <c r="N22" i="4"/>
  <c r="P22" i="4" s="1"/>
  <c r="N5" i="3"/>
  <c r="N14" i="4"/>
  <c r="N13" i="4"/>
  <c r="N5" i="4"/>
  <c r="N12" i="4"/>
  <c r="N30" i="4"/>
  <c r="P30" i="4" s="1"/>
  <c r="P25" i="4"/>
  <c r="N48" i="4"/>
  <c r="P48" i="4" s="1"/>
  <c r="P47" i="4"/>
  <c r="F6" i="3"/>
  <c r="F12" i="4" s="1"/>
  <c r="G6" i="3"/>
  <c r="G12" i="4" s="1"/>
  <c r="H6" i="3"/>
  <c r="H12" i="4" s="1"/>
  <c r="I6" i="3"/>
  <c r="I12" i="4" s="1"/>
  <c r="K6" i="3"/>
  <c r="K12" i="4" s="1"/>
  <c r="L6" i="3"/>
  <c r="L12" i="4" s="1"/>
  <c r="M6" i="3"/>
  <c r="M12" i="4" s="1"/>
  <c r="F7" i="3"/>
  <c r="F13" i="4" s="1"/>
  <c r="G7" i="3"/>
  <c r="G13" i="4" s="1"/>
  <c r="H7" i="3"/>
  <c r="H13" i="4" s="1"/>
  <c r="I7" i="3"/>
  <c r="I13" i="4" s="1"/>
  <c r="K7" i="3"/>
  <c r="K13" i="4" s="1"/>
  <c r="L7" i="3"/>
  <c r="L13" i="4" s="1"/>
  <c r="M7" i="3"/>
  <c r="M13" i="4" s="1"/>
  <c r="F8" i="3"/>
  <c r="F14" i="4" s="1"/>
  <c r="G8" i="3"/>
  <c r="G14" i="4" s="1"/>
  <c r="H8" i="3"/>
  <c r="H14" i="4" s="1"/>
  <c r="I8" i="3"/>
  <c r="I14" i="4" s="1"/>
  <c r="K8" i="3"/>
  <c r="K14" i="4" s="1"/>
  <c r="L8" i="3"/>
  <c r="L14" i="4" s="1"/>
  <c r="M8" i="3"/>
  <c r="M14" i="4" s="1"/>
  <c r="E7" i="3"/>
  <c r="E13" i="4" s="1"/>
  <c r="E8" i="3"/>
  <c r="E14" i="4" s="1"/>
  <c r="E6" i="3"/>
  <c r="E12" i="4" s="1"/>
  <c r="P29" i="4" l="1"/>
  <c r="N23" i="4"/>
  <c r="P23" i="4" s="1"/>
  <c r="N11" i="4"/>
  <c r="P12" i="4"/>
  <c r="P13" i="4"/>
  <c r="P14" i="4"/>
  <c r="E5" i="3"/>
  <c r="E11" i="4" s="1"/>
  <c r="I5" i="3"/>
  <c r="I11" i="4" s="1"/>
  <c r="H5" i="3"/>
  <c r="H11" i="4" s="1"/>
  <c r="M5" i="3"/>
  <c r="M11" i="4" s="1"/>
  <c r="L5" i="3"/>
  <c r="L11" i="4" s="1"/>
  <c r="G5" i="3"/>
  <c r="G11" i="4" s="1"/>
  <c r="K5" i="3"/>
  <c r="K11" i="4" s="1"/>
  <c r="F5" i="3"/>
  <c r="F11" i="4" s="1"/>
  <c r="P11" i="4" l="1"/>
</calcChain>
</file>

<file path=xl/sharedStrings.xml><?xml version="1.0" encoding="utf-8"?>
<sst xmlns="http://schemas.openxmlformats.org/spreadsheetml/2006/main" count="693" uniqueCount="181">
  <si>
    <t>№
 п.п.</t>
  </si>
  <si>
    <t>Наименование показателя</t>
  </si>
  <si>
    <t>Базовое значение</t>
  </si>
  <si>
    <t>Значение/ года</t>
  </si>
  <si>
    <t>Дата /
вид бюджета</t>
  </si>
  <si>
    <t>2024 г.</t>
  </si>
  <si>
    <t>Всего</t>
  </si>
  <si>
    <t>краевой бюджет</t>
  </si>
  <si>
    <t>бюджет МО</t>
  </si>
  <si>
    <t>1</t>
  </si>
  <si>
    <t>2</t>
  </si>
  <si>
    <t>Меропиятия</t>
  </si>
  <si>
    <t>Потребность в финансировании, млн. рублей</t>
  </si>
  <si>
    <t>1.1</t>
  </si>
  <si>
    <t>всего</t>
  </si>
  <si>
    <t>федер. бюджет</t>
  </si>
  <si>
    <r>
      <t xml:space="preserve">сумма </t>
    </r>
    <r>
      <rPr>
        <b/>
        <sz val="15"/>
        <rFont val="Times New Roman"/>
        <family val="1"/>
        <charset val="204"/>
      </rPr>
      <t>подписанного</t>
    </r>
    <r>
      <rPr>
        <sz val="15"/>
        <rFont val="Times New Roman"/>
        <family val="1"/>
        <charset val="204"/>
      </rPr>
      <t xml:space="preserve"> контракта по мероприятию</t>
    </r>
  </si>
  <si>
    <t>ВСЕГО 2019-2024</t>
  </si>
  <si>
    <t>Приложение 1</t>
  </si>
  <si>
    <t>…</t>
  </si>
  <si>
    <t>2.1</t>
  </si>
  <si>
    <r>
      <rPr>
        <b/>
        <sz val="22"/>
        <color rgb="FF0070C0"/>
        <rFont val="Times New Roman"/>
        <family val="1"/>
        <charset val="204"/>
      </rPr>
      <t xml:space="preserve">ЕЖЕМЕСЯЧНАЯ </t>
    </r>
    <r>
      <rPr>
        <b/>
        <sz val="22"/>
        <rFont val="Times New Roman"/>
        <family val="1"/>
        <charset val="204"/>
      </rPr>
      <t xml:space="preserve">
форма предоставления информации </t>
    </r>
  </si>
  <si>
    <t>Региональный проект 1. ….</t>
  </si>
  <si>
    <t>Мероприятие, обеспечивающее достижение
данного поуказателя</t>
  </si>
  <si>
    <t>В сфере образования</t>
  </si>
  <si>
    <t>Мероприятие, обеспечивающее достижение
 поуказателей Указа 204</t>
  </si>
  <si>
    <t>1.1.</t>
  </si>
  <si>
    <t>2.1.</t>
  </si>
  <si>
    <t xml:space="preserve">Всего 
по мероприятиям 
национальных проектов  </t>
  </si>
  <si>
    <t>В сфере экологии</t>
  </si>
  <si>
    <t>В сфере дорожного хозяйства</t>
  </si>
  <si>
    <t>3.1.</t>
  </si>
  <si>
    <t>4.1.</t>
  </si>
  <si>
    <t>В сфере культуры</t>
  </si>
  <si>
    <t>4.2.</t>
  </si>
  <si>
    <t>….</t>
  </si>
  <si>
    <t>В сфере жилищно-коммунального хозяйства</t>
  </si>
  <si>
    <t>Всего субсидий из бюджета на инвестиционные цели вне национальных проектов</t>
  </si>
  <si>
    <t xml:space="preserve">ВСЕГО </t>
  </si>
  <si>
    <r>
      <t xml:space="preserve">ИНФОРМАЦИЯ
 по показателям и мероприятиям дорожных карт по достижению показателей
 Указа Президента Российской Федерации от 07.05.2018 № 204
</t>
    </r>
    <r>
      <rPr>
        <i/>
        <u/>
        <sz val="24"/>
        <rFont val="Times New Roman"/>
        <family val="1"/>
        <charset val="204"/>
      </rPr>
      <t xml:space="preserve">муниципальное образование </t>
    </r>
  </si>
  <si>
    <t xml:space="preserve">Итого
 по национальному проекту </t>
  </si>
  <si>
    <t>I</t>
  </si>
  <si>
    <t>ДЕМОГРАФИЯ</t>
  </si>
  <si>
    <t>II</t>
  </si>
  <si>
    <t>ЗДРАВООХРАНЕНИЕ</t>
  </si>
  <si>
    <t>III</t>
  </si>
  <si>
    <t>ОБРАЗОВАНИЕ</t>
  </si>
  <si>
    <t>ЖИЛЬЕ И ГОРОДСКАЯ СРЕДА</t>
  </si>
  <si>
    <t>IV</t>
  </si>
  <si>
    <t>ЭКОЛОГИЯ</t>
  </si>
  <si>
    <t>V</t>
  </si>
  <si>
    <t>БЕЗОПАСНЫЕ И КАЧЕСТВЕННЫЕ АВТОМОБИЛЬНЫЕ ДОРОГИ</t>
  </si>
  <si>
    <t>VI</t>
  </si>
  <si>
    <t>ПРОИЗВОДИТЕЛЬНОСТЬ ТРУДА</t>
  </si>
  <si>
    <t>VII</t>
  </si>
  <si>
    <t>НАУКА</t>
  </si>
  <si>
    <t>VIII</t>
  </si>
  <si>
    <t>ЦИФРОВАЯ ЭКОНОМИКА</t>
  </si>
  <si>
    <t>IX</t>
  </si>
  <si>
    <t>КУЛЬТУРА</t>
  </si>
  <si>
    <t>X</t>
  </si>
  <si>
    <t>МАЛОЕ И СРЕДНЕЕ ПРЕДПРИНИМАТЕЛЬСТВО</t>
  </si>
  <si>
    <t>XI</t>
  </si>
  <si>
    <t>МЕЖДУНАРОДНАЯ КООПЕРАЦИЯ И ЭКСПОРТ</t>
  </si>
  <si>
    <t>XII</t>
  </si>
  <si>
    <t>проверочная сторока</t>
  </si>
  <si>
    <t>Приложение 2</t>
  </si>
  <si>
    <t>Вид бюджета</t>
  </si>
  <si>
    <t>ФОРМАТ И ШРИФТЫ НЕ ИЗМЕНЯТЬ</t>
  </si>
  <si>
    <t>3</t>
  </si>
  <si>
    <t>4</t>
  </si>
  <si>
    <t>Приложение 3</t>
  </si>
  <si>
    <t>СВОДНАЯ ТАБЛИЦА</t>
  </si>
  <si>
    <t>2019 г.</t>
  </si>
  <si>
    <t>для формирования ПОЯСНИТЕЛЬНОЙ ЗАПИСКИ мониторинга</t>
  </si>
  <si>
    <t>Показатели для оценки деятельности глав муниципальных образований Приморского края по достижению задач регионального проекта «Здравоохранение» на 2020 год</t>
  </si>
  <si>
    <t>5.1.</t>
  </si>
  <si>
    <t>5.2.</t>
  </si>
  <si>
    <t>Значение показателя/ потребность в финансировании, млн рублей</t>
  </si>
  <si>
    <r>
      <t>%,  профинансировано (кассовый расход)/</t>
    </r>
    <r>
      <rPr>
        <b/>
        <sz val="20"/>
        <color rgb="FF000000"/>
        <rFont val="Times New Roman"/>
        <family val="1"/>
        <charset val="204"/>
      </rPr>
      <t>исполнение от ПЛАНА</t>
    </r>
  </si>
  <si>
    <r>
      <t xml:space="preserve">ИТОГ </t>
    </r>
    <r>
      <rPr>
        <b/>
        <sz val="12"/>
        <color theme="4" tint="-0.249977111117893"/>
        <rFont val="Times New Roman"/>
        <family val="1"/>
        <charset val="204"/>
      </rPr>
      <t>ПРОФИНАНСИРОВАННО, млн рублей</t>
    </r>
  </si>
  <si>
    <t xml:space="preserve">%, профинансировано (кассовый расход) /исполнение (от закантрактованного) 
</t>
  </si>
  <si>
    <t>%,  подписанного контракта по мероприятию от запланированного, (законтрактовано)</t>
  </si>
  <si>
    <t>Справочно</t>
  </si>
  <si>
    <t>ИНЫЕ РАСХОДЫ МУНИЦИПАЛЬНЫХ ОБРАЗОВАНИЙ</t>
  </si>
  <si>
    <t>Примечание.
Сумма контракта, дата заключения контракта, поставщик, дата завершения работ по контракту. Дата внесения изменений в план-график, планируемая дата начала конкурсных процедур, планируемая дата заключения контракта. Для контрактов на подписании - дата завершения конкурсных процедур, сумма контракта, поставщик, планируемая дата заключения контракта, дата завершения работ по контракту. Адрес расположения заверщенного объекта.</t>
  </si>
  <si>
    <r>
      <t xml:space="preserve">Значение показателя/ потребность в финансировании, </t>
    </r>
    <r>
      <rPr>
        <b/>
        <sz val="15"/>
        <rFont val="Times New Roman"/>
        <family val="1"/>
        <charset val="204"/>
      </rPr>
      <t>млн рублей</t>
    </r>
  </si>
  <si>
    <t xml:space="preserve">Всего по мероприятиям 
национальных проектов  </t>
  </si>
  <si>
    <t>для МОНИТОРИНГА</t>
  </si>
  <si>
    <t>2021 г. 
(план в соответствии с бюджетом)</t>
  </si>
  <si>
    <t>2022 г.
(план в соответствии с бюджетом)</t>
  </si>
  <si>
    <t>2023 г.
 (план в соответствии с бюджетом)</t>
  </si>
  <si>
    <r>
      <t xml:space="preserve">Значениепотребность в финансировании, </t>
    </r>
    <r>
      <rPr>
        <b/>
        <sz val="15"/>
        <color rgb="FF000000"/>
        <rFont val="Times New Roman"/>
        <family val="1"/>
        <charset val="204"/>
      </rPr>
      <t>млн рублей</t>
    </r>
  </si>
  <si>
    <t>2020 г.</t>
  </si>
  <si>
    <t>Текущее исполнение показателей, %, 2021 год</t>
  </si>
  <si>
    <t>Показатели для оценки деятельности глав муниципальных образований Приморского края по достижению задач регионального проекта «Здравоохранение» на 2021 год</t>
  </si>
  <si>
    <t xml:space="preserve">Реконструкция объекта "Муниципальное автономное учреждение "Спортивная база "Салют" 
</t>
  </si>
  <si>
    <t>Региональный проект 1. Развитие детского здравоохранения</t>
  </si>
  <si>
    <t>Мероприятие, обеспечивающее достижение
Организационно-планировочные решения КГБУЗ "Арсеньевская городская больница"</t>
  </si>
  <si>
    <t>Региональный проект 1. Дорожная сеть</t>
  </si>
  <si>
    <t>Ремонт автомобильной дороги общего пользования регионального значения Осиновка - Рудная Пристань</t>
  </si>
  <si>
    <t>Региональный проект 1.Формирование комфортной городской среды</t>
  </si>
  <si>
    <t>3.1</t>
  </si>
  <si>
    <t>Региональный проект 1. Чистая вода</t>
  </si>
  <si>
    <t>Реконструкция водопроводных очистных сооружений на водохранилище реки Дачная, г. Арсеньев</t>
  </si>
  <si>
    <t>Региональный проект 1.Культурная среда</t>
  </si>
  <si>
    <t>Создание модельной библиотеки на базе Библиотеки-филиала № 5 МБУК «Централизованная библиотечная система им. В.К.Арсеньева»</t>
  </si>
  <si>
    <t>Региональный проект 1. Спорт - норма жизни</t>
  </si>
  <si>
    <t>В сфере физической культуры и спорта</t>
  </si>
  <si>
    <t>6.1.</t>
  </si>
  <si>
    <t>Региональный проект 2  Обеспечение устойчивого сокращения непригодного для проживания жилищного фонда в Приморском крае</t>
  </si>
  <si>
    <t>Переселение граждан из аварийного жилищного фонда</t>
  </si>
  <si>
    <t>Благоустройство территорий детских и спортивных площадок</t>
  </si>
  <si>
    <t>Региональный проект 1. Цифровая образовательная среда</t>
  </si>
  <si>
    <t>Создание центров цифрового образования детей</t>
  </si>
  <si>
    <t>Создание новых мест в образовательных организациях различных типов для реали-зации дополнительных общеразвивающих программ всех направленностей</t>
  </si>
  <si>
    <t>Региональный проект 2. Успех каждого ребенка</t>
  </si>
  <si>
    <t>Региональный проект 3. Учитель будущего</t>
  </si>
  <si>
    <t xml:space="preserve">Приобретение спортивного оборудования и инвентаря для приведения организаций спортивной подготовки в нормативное состояние 
</t>
  </si>
  <si>
    <t>Региональный проект 2. Укрепление общественного здоровья</t>
  </si>
  <si>
    <t xml:space="preserve">Проведение профилактических мероприятий, пропагандирующих преимущества здорового образа жизни в рамках национального проекта "Демография" 
</t>
  </si>
  <si>
    <t>Проведение физкультурных, спортивно-массовых мероприятий в рамках национального проекта "Демография"</t>
  </si>
  <si>
    <t xml:space="preserve">Строительство пришкольного стадиона при МОБУ "Гимназия № 7"
</t>
  </si>
  <si>
    <t>1.2</t>
  </si>
  <si>
    <t>1.3</t>
  </si>
  <si>
    <t>1.4</t>
  </si>
  <si>
    <t>1.5</t>
  </si>
  <si>
    <t xml:space="preserve">Проведение госэкспертизы проектно-сметной документации на реконструкцию стадиона «Авангард»
</t>
  </si>
  <si>
    <t xml:space="preserve">Установка оснащения спортивных модулей на территории МАУ СБ «Салют» для проката лыжного оборудования организаций и проведения спортивно-оздоровительной работы с населением
</t>
  </si>
  <si>
    <t>1.6</t>
  </si>
  <si>
    <t>1.7</t>
  </si>
  <si>
    <t>Создание детского технопарка "КВАНТОРИУМ" (путем реконструкции здания)</t>
  </si>
  <si>
    <t>Региональный проект 1. Акселерация субъектов малого и среднего предпринимательства</t>
  </si>
  <si>
    <t>Финансовая поддержка субъектам малого и среднего предпринимательства на реализацию мероприятий  муниципальных программ (подпрогамм) развития малого и среднего предпринимательства в рамках национального проекта " Малое и среднее предпринимательство и подержка индивидуальной предпринимательской инициативы".</t>
  </si>
  <si>
    <t>Региональный проект 2. Популяризация предпринимательства</t>
  </si>
  <si>
    <t>Формирование положительного образа предпринимателя,   популяризация роли предпринимательства</t>
  </si>
  <si>
    <t xml:space="preserve">Реконструкция стадиона "Авангард" г. Арсеньев
</t>
  </si>
  <si>
    <t xml:space="preserve">Плоскостное спортивное сооружение. Крытая спортивная площадка(атлетический павильон) для гимнастических упражнений. МБУ "Спортивная школа "Юность"
</t>
  </si>
  <si>
    <t xml:space="preserve">Плоскостное спортивное сооружение. Крытая спортивная площадка(атлетический павильон) для гимнастических упражнений. МБУ "Спортивная школа "Восток"
</t>
  </si>
  <si>
    <t xml:space="preserve">Строительство пришкольного стадиона при МОБУ "Средняя общеобразовательная школа № 5"
</t>
  </si>
  <si>
    <t xml:space="preserve">Строительство пришкольного стадиона при МОБУ "Средняя общеобразовательная школа № 10"
</t>
  </si>
  <si>
    <t>Оснащение музыкальными инструментами, оборудованием и учебными матениалами Муниципального бюджетного учреждения дополнительного образования "Детская школа искусств"</t>
  </si>
  <si>
    <t>1.8</t>
  </si>
  <si>
    <t>1.9</t>
  </si>
  <si>
    <t>1.10</t>
  </si>
  <si>
    <t>1.11</t>
  </si>
  <si>
    <t>2.2</t>
  </si>
  <si>
    <t>Обеспечение мер социальной поддержки педагогическим работникам муниципальных образовательных организаций Приморского края</t>
  </si>
  <si>
    <t>Капитальный ремонт зданий и благоустройство территорий муниципальных образовательных ор-ганизаций, оказывающих услуги дошкольного образования</t>
  </si>
  <si>
    <t>Комплектование книжных фондов и обеспечение информационно-техническим оборудованием библиотек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</si>
  <si>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</si>
  <si>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Ремонт проездов и придомовых территорий на территории Арсеньевского городского округа</t>
  </si>
  <si>
    <t>Строительство, реконструкция, ремонт объектов культуры ( в том числе проектно-изыскательские работы), находящихся в муниципальной собственности (Капитальный ремонт здания МБУК "Прогресс")</t>
  </si>
  <si>
    <t>СМодернизация муниципальных детских школ по видам искусств</t>
  </si>
  <si>
    <t>Приобретение и поставка спортивного инвентаря, спортивного оборудования и иного имущества для развития лыжного спорта</t>
  </si>
  <si>
    <t>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 спортивной подготовки</t>
  </si>
  <si>
    <t>6.2.</t>
  </si>
  <si>
    <t>6.3.</t>
  </si>
  <si>
    <t>Организация физкультурно-спортивной работы по месту жительства граждан</t>
  </si>
  <si>
    <t>4.3.</t>
  </si>
  <si>
    <t>Приобретение специализированной дорожной техники за счет дорожного фонда Приморского края</t>
  </si>
  <si>
    <t>Капитальный ремонт и ремонт автомобильных дорог общего пользования за счет средств дорожного фонда Приморского края</t>
  </si>
  <si>
    <t>Приобретение муниципальным учреждением недвижимого имущества и особо ценного движимого имущ-ства в рамках национального проекта "Культура"</t>
  </si>
  <si>
    <t xml:space="preserve">Дата внесения в план-график - 15.01.2021. Дата начала конкурсных процедур - 29.01.2021, планируемая дата  заключения контрактов - 26.02.2021. Окончательный срок завершения работ - 01.08.2021. </t>
  </si>
  <si>
    <t xml:space="preserve">
Благоустройство общественных территорий</t>
  </si>
  <si>
    <t>Разработка проектной документации на проведение работ по сохранению объекта культурного наследия регионального значения  памятника В.К. Арсеньеву, 
расположенного по адресу: г. Арсеньев, въезд в город</t>
  </si>
  <si>
    <t>Проведение историко-культурной экспертизы объекта культурного наследия регионального значения  памятника В.К. Арсеньеву, 
расположенного по адресу: г. Арсеньев, въезд в город</t>
  </si>
  <si>
    <t>5.3.</t>
  </si>
  <si>
    <t>Проведение государственной экспертизы по определению достоверности стоимости проектной документации на проведение работ по сохранению объекта культурного наследия регионального значения - памятника В.К. Арсеньеву, 
расположенного по адресу: г.Арсеньев, въезд в город</t>
  </si>
  <si>
    <t>5.4.</t>
  </si>
  <si>
    <t xml:space="preserve">Муниципальный контракт  от 15.07.2019 (дополнительное соглашение от 30.11.2020 № 13) на выполнение работ по реконструкции водопроводных очистных сооружений на сумму 250259,670 тыс. руб. заключен с подрядной организацией ООО "Первый контур" на 2019-2021 годы. Срок окончания работ 02.07.2021. Контракт на строительный контроль от 21.07.2020 № 455 с ФБУ "Росстройконтроль" (ФЦСИП) на сумму 4,61951429 млн. руб. (дополнительное соглашение № 2 от 30.12.2020 на продление срока выполнения работ до 02.07.2021) </t>
  </si>
  <si>
    <r>
      <t xml:space="preserve">профинанси-ровано (кассовый расход) /исполнение 
</t>
    </r>
    <r>
      <rPr>
        <b/>
        <sz val="20"/>
        <color theme="4" tint="-0.249977111117893"/>
        <rFont val="Times New Roman"/>
        <family val="1"/>
        <charset val="204"/>
      </rPr>
      <t>на 01.02.2021</t>
    </r>
  </si>
  <si>
    <t xml:space="preserve">Капитальный ремонт освещения стадиона "Восток" Арсеньевский ГО
</t>
  </si>
  <si>
    <t>1.12</t>
  </si>
  <si>
    <t xml:space="preserve">Капитальный ремонт участков тепловой сети </t>
  </si>
  <si>
    <t>2.3</t>
  </si>
  <si>
    <t>Проведение работ по сохранению объекта культурного наследия регионального значения - памятника В.К. Арсеньеву, 
расположенного по адресу: г.Арсеньев, въезд в город</t>
  </si>
  <si>
    <t>5.6</t>
  </si>
  <si>
    <t>5.7</t>
  </si>
  <si>
    <t>5.5</t>
  </si>
  <si>
    <t>Арсеньевский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</si>
</sst>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;@"/>
    <numFmt numFmtId="165" formatCode="#,##0.0"/>
    <numFmt numFmtId="166" formatCode="0.0"/>
    <numFmt numFmtId="167" formatCode="#,##0.000"/>
  </numFmts>
  <fonts count="74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22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5"/>
      <color rgb="FF0070C0"/>
      <name val="Times New Roman"/>
      <family val="1"/>
      <charset val="204"/>
    </font>
    <font>
      <sz val="15"/>
      <color rgb="FF000000"/>
      <name val="Calibri"/>
      <family val="2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i/>
      <u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4" tint="-0.249977111117893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i/>
      <sz val="16"/>
      <color rgb="FF000000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0"/>
      <color rgb="FF0070C0"/>
      <name val="Times New Roman"/>
      <family val="1"/>
      <charset val="204"/>
    </font>
    <font>
      <b/>
      <sz val="2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b/>
      <sz val="16"/>
      <color theme="4" tint="-0.249977111117893"/>
      <name val="Times New Roman"/>
      <family val="1"/>
      <charset val="204"/>
    </font>
    <font>
      <b/>
      <sz val="15"/>
      <color theme="4" tint="-0.249977111117893"/>
      <name val="Times New Roman"/>
      <family val="1"/>
      <charset val="204"/>
    </font>
    <font>
      <b/>
      <sz val="18"/>
      <color theme="4" tint="-0.249977111117893"/>
      <name val="Times New Roman"/>
      <family val="1"/>
      <charset val="204"/>
    </font>
    <font>
      <sz val="18"/>
      <color theme="4" tint="-0.249977111117893"/>
      <name val="Times New Roman"/>
      <family val="1"/>
      <charset val="204"/>
    </font>
    <font>
      <b/>
      <i/>
      <sz val="15"/>
      <color theme="4" tint="-0.249977111117893"/>
      <name val="Times New Roman"/>
      <family val="1"/>
      <charset val="204"/>
    </font>
    <font>
      <sz val="15"/>
      <color theme="4" tint="-0.249977111117893"/>
      <name val="Times New Roman"/>
      <family val="1"/>
      <charset val="204"/>
    </font>
    <font>
      <i/>
      <sz val="18"/>
      <color theme="4" tint="-0.249977111117893"/>
      <name val="Times New Roman"/>
      <family val="1"/>
      <charset val="204"/>
    </font>
    <font>
      <b/>
      <sz val="11"/>
      <color theme="4" tint="-0.249977111117893"/>
      <name val="Calibri"/>
      <family val="2"/>
      <charset val="204"/>
    </font>
    <font>
      <i/>
      <sz val="15"/>
      <color theme="4" tint="-0.249977111117893"/>
      <name val="Times New Roman"/>
      <family val="1"/>
      <charset val="204"/>
    </font>
    <font>
      <i/>
      <sz val="16"/>
      <color theme="4" tint="-0.249977111117893"/>
      <name val="Times New Roman"/>
      <family val="1"/>
      <charset val="204"/>
    </font>
    <font>
      <b/>
      <i/>
      <sz val="20"/>
      <color theme="4" tint="-0.249977111117893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i/>
      <sz val="24"/>
      <color rgb="FF000000"/>
      <name val="Times New Roman"/>
      <family val="1"/>
      <charset val="204"/>
    </font>
    <font>
      <i/>
      <sz val="26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24"/>
      <name val="Times New Roman"/>
      <family val="1"/>
      <charset val="204"/>
    </font>
    <font>
      <sz val="20"/>
      <color theme="4" tint="-0.249977111117893"/>
      <name val="Times New Roman"/>
      <family val="1"/>
      <charset val="204"/>
    </font>
    <font>
      <sz val="15"/>
      <color theme="4"/>
      <name val="Times New Roman"/>
      <family val="1"/>
      <charset val="204"/>
    </font>
    <font>
      <b/>
      <sz val="15"/>
      <color theme="4"/>
      <name val="Times New Roman"/>
      <family val="1"/>
      <charset val="204"/>
    </font>
    <font>
      <b/>
      <sz val="18"/>
      <color theme="4"/>
      <name val="Times New Roman"/>
      <family val="1"/>
      <charset val="204"/>
    </font>
    <font>
      <b/>
      <sz val="18"/>
      <color rgb="FF2E75B6"/>
      <name val="Times New Roman"/>
      <family val="1"/>
      <charset val="204"/>
    </font>
    <font>
      <sz val="15"/>
      <color rgb="FF2E75B6"/>
      <name val="Times New Roman"/>
      <family val="1"/>
      <charset val="204"/>
    </font>
    <font>
      <sz val="15"/>
      <color rgb="FF000000"/>
      <name val="Times New Roman"/>
      <family val="1"/>
      <charset val="1"/>
    </font>
    <font>
      <sz val="15"/>
      <color theme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F8CBAD"/>
        <bgColor rgb="FFF4B183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FFFFCC"/>
      </patternFill>
    </fill>
    <fill>
      <patternFill patternType="solid">
        <fgColor rgb="FFE3D5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theme="5" tint="0.79998168889431442"/>
        <bgColor rgb="FFFFD966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2" tint="-9.9978637043366805E-2"/>
        <bgColor rgb="FFFFF2CC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5" fillId="5" borderId="1" xfId="0" applyFont="1" applyFill="1" applyBorder="1" applyAlignment="1">
      <alignment vertical="center"/>
    </xf>
    <xf numFmtId="49" fontId="10" fillId="6" borderId="10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13" fillId="0" borderId="0" xfId="0" applyFont="1" applyFill="1"/>
    <xf numFmtId="0" fontId="13" fillId="0" borderId="0" xfId="0" applyFont="1"/>
    <xf numFmtId="0" fontId="5" fillId="0" borderId="0" xfId="0" applyFont="1" applyAlignment="1">
      <alignment horizontal="right"/>
    </xf>
    <xf numFmtId="0" fontId="0" fillId="0" borderId="0" xfId="0" applyFont="1"/>
    <xf numFmtId="0" fontId="19" fillId="0" borderId="0" xfId="0" applyFont="1"/>
    <xf numFmtId="165" fontId="6" fillId="8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165" fontId="6" fillId="11" borderId="9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4" fontId="21" fillId="0" borderId="6" xfId="0" applyNumberFormat="1" applyFont="1" applyFill="1" applyBorder="1" applyAlignment="1">
      <alignment horizontal="center" vertical="center" wrapText="1"/>
    </xf>
    <xf numFmtId="165" fontId="22" fillId="10" borderId="30" xfId="0" applyNumberFormat="1" applyFont="1" applyFill="1" applyBorder="1" applyAlignment="1">
      <alignment horizontal="center" vertical="center"/>
    </xf>
    <xf numFmtId="165" fontId="6" fillId="11" borderId="25" xfId="0" applyNumberFormat="1" applyFont="1" applyFill="1" applyBorder="1" applyAlignment="1">
      <alignment horizontal="center" vertical="center"/>
    </xf>
    <xf numFmtId="2" fontId="21" fillId="11" borderId="9" xfId="0" applyNumberFormat="1" applyFont="1" applyFill="1" applyBorder="1" applyAlignment="1">
      <alignment horizontal="center" vertical="center" wrapText="1"/>
    </xf>
    <xf numFmtId="2" fontId="21" fillId="11" borderId="33" xfId="0" applyNumberFormat="1" applyFont="1" applyFill="1" applyBorder="1" applyAlignment="1">
      <alignment horizontal="center" vertical="center" wrapText="1"/>
    </xf>
    <xf numFmtId="4" fontId="21" fillId="0" borderId="8" xfId="0" applyNumberFormat="1" applyFont="1" applyFill="1" applyBorder="1" applyAlignment="1">
      <alignment horizontal="center" vertical="center" wrapText="1"/>
    </xf>
    <xf numFmtId="2" fontId="23" fillId="11" borderId="6" xfId="0" applyNumberFormat="1" applyFont="1" applyFill="1" applyBorder="1" applyAlignment="1">
      <alignment horizontal="center" vertical="center" wrapText="1"/>
    </xf>
    <xf numFmtId="1" fontId="7" fillId="15" borderId="18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49" fontId="9" fillId="0" borderId="28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left" vertical="center"/>
    </xf>
    <xf numFmtId="0" fontId="14" fillId="16" borderId="18" xfId="0" applyFont="1" applyFill="1" applyBorder="1" applyAlignment="1">
      <alignment horizontal="right" vertical="center"/>
    </xf>
    <xf numFmtId="0" fontId="2" fillId="16" borderId="18" xfId="0" applyFont="1" applyFill="1" applyBorder="1" applyAlignment="1">
      <alignment horizontal="center" vertical="center"/>
    </xf>
    <xf numFmtId="0" fontId="28" fillId="0" borderId="0" xfId="0" applyFont="1"/>
    <xf numFmtId="2" fontId="23" fillId="8" borderId="6" xfId="0" applyNumberFormat="1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 wrapText="1"/>
    </xf>
    <xf numFmtId="165" fontId="6" fillId="8" borderId="9" xfId="0" applyNumberFormat="1" applyFont="1" applyFill="1" applyBorder="1" applyAlignment="1">
      <alignment horizontal="center" vertical="center"/>
    </xf>
    <xf numFmtId="2" fontId="21" fillId="8" borderId="9" xfId="0" applyNumberFormat="1" applyFont="1" applyFill="1" applyBorder="1" applyAlignment="1">
      <alignment horizontal="center" vertical="center"/>
    </xf>
    <xf numFmtId="2" fontId="21" fillId="8" borderId="33" xfId="0" applyNumberFormat="1" applyFont="1" applyFill="1" applyBorder="1" applyAlignment="1">
      <alignment horizontal="center" vertical="center"/>
    </xf>
    <xf numFmtId="2" fontId="23" fillId="8" borderId="8" xfId="0" applyNumberFormat="1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2" fontId="23" fillId="11" borderId="8" xfId="0" applyNumberFormat="1" applyFont="1" applyFill="1" applyBorder="1" applyAlignment="1">
      <alignment horizontal="center" vertical="center" wrapText="1"/>
    </xf>
    <xf numFmtId="2" fontId="29" fillId="0" borderId="0" xfId="0" applyNumberFormat="1" applyFont="1"/>
    <xf numFmtId="164" fontId="29" fillId="0" borderId="0" xfId="0" applyNumberFormat="1" applyFont="1" applyAlignment="1">
      <alignment horizontal="right"/>
    </xf>
    <xf numFmtId="0" fontId="0" fillId="18" borderId="0" xfId="0" applyFill="1"/>
    <xf numFmtId="164" fontId="29" fillId="18" borderId="0" xfId="0" applyNumberFormat="1" applyFont="1" applyFill="1" applyAlignment="1">
      <alignment horizontal="right"/>
    </xf>
    <xf numFmtId="2" fontId="29" fillId="18" borderId="0" xfId="0" applyNumberFormat="1" applyFont="1" applyFill="1"/>
    <xf numFmtId="2" fontId="23" fillId="11" borderId="9" xfId="0" applyNumberFormat="1" applyFont="1" applyFill="1" applyBorder="1" applyAlignment="1">
      <alignment horizontal="center" vertical="center" wrapText="1"/>
    </xf>
    <xf numFmtId="49" fontId="30" fillId="0" borderId="28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65" fontId="22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2" fillId="0" borderId="0" xfId="0" applyFont="1" applyFill="1"/>
    <xf numFmtId="2" fontId="3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18" borderId="0" xfId="0" applyFill="1" applyBorder="1"/>
    <xf numFmtId="164" fontId="29" fillId="18" borderId="0" xfId="0" applyNumberFormat="1" applyFont="1" applyFill="1" applyBorder="1" applyAlignment="1">
      <alignment horizontal="right"/>
    </xf>
    <xf numFmtId="2" fontId="29" fillId="18" borderId="0" xfId="0" applyNumberFormat="1" applyFont="1" applyFill="1" applyBorder="1"/>
    <xf numFmtId="2" fontId="29" fillId="18" borderId="31" xfId="0" applyNumberFormat="1" applyFont="1" applyFill="1" applyBorder="1"/>
    <xf numFmtId="164" fontId="29" fillId="0" borderId="0" xfId="0" applyNumberFormat="1" applyFont="1" applyBorder="1" applyAlignment="1">
      <alignment horizontal="right"/>
    </xf>
    <xf numFmtId="2" fontId="29" fillId="0" borderId="0" xfId="0" applyNumberFormat="1" applyFont="1" applyBorder="1"/>
    <xf numFmtId="2" fontId="31" fillId="0" borderId="31" xfId="0" applyNumberFormat="1" applyFont="1" applyFill="1" applyBorder="1" applyAlignment="1">
      <alignment horizontal="center" vertical="center" wrapText="1"/>
    </xf>
    <xf numFmtId="164" fontId="29" fillId="0" borderId="4" xfId="0" applyNumberFormat="1" applyFont="1" applyBorder="1" applyAlignment="1">
      <alignment horizontal="right"/>
    </xf>
    <xf numFmtId="165" fontId="22" fillId="0" borderId="4" xfId="0" applyNumberFormat="1" applyFont="1" applyFill="1" applyBorder="1" applyAlignment="1">
      <alignment horizontal="center" vertical="center"/>
    </xf>
    <xf numFmtId="2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2" fontId="31" fillId="0" borderId="21" xfId="0" applyNumberFormat="1" applyFont="1" applyFill="1" applyBorder="1" applyAlignment="1">
      <alignment horizontal="center" vertical="center" wrapText="1"/>
    </xf>
    <xf numFmtId="49" fontId="9" fillId="11" borderId="0" xfId="0" applyNumberFormat="1" applyFont="1" applyFill="1" applyBorder="1" applyAlignment="1">
      <alignment horizontal="right" vertical="center"/>
    </xf>
    <xf numFmtId="49" fontId="9" fillId="11" borderId="28" xfId="0" applyNumberFormat="1" applyFont="1" applyFill="1" applyBorder="1" applyAlignment="1">
      <alignment horizontal="right" vertical="center"/>
    </xf>
    <xf numFmtId="49" fontId="9" fillId="11" borderId="36" xfId="0" applyNumberFormat="1" applyFont="1" applyFill="1" applyBorder="1" applyAlignment="1">
      <alignment horizontal="right" vertical="center"/>
    </xf>
    <xf numFmtId="49" fontId="9" fillId="11" borderId="4" xfId="0" applyNumberFormat="1" applyFont="1" applyFill="1" applyBorder="1" applyAlignment="1">
      <alignment horizontal="right" vertical="center"/>
    </xf>
    <xf numFmtId="49" fontId="7" fillId="10" borderId="0" xfId="0" applyNumberFormat="1" applyFont="1" applyFill="1" applyBorder="1" applyAlignment="1">
      <alignment horizontal="center" vertical="center"/>
    </xf>
    <xf numFmtId="49" fontId="8" fillId="1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2" fontId="9" fillId="0" borderId="31" xfId="0" applyNumberFormat="1" applyFont="1" applyFill="1" applyBorder="1" applyAlignment="1">
      <alignment horizontal="center" vertical="center" wrapText="1"/>
    </xf>
    <xf numFmtId="2" fontId="29" fillId="17" borderId="0" xfId="0" applyNumberFormat="1" applyFont="1" applyFill="1" applyBorder="1"/>
    <xf numFmtId="164" fontId="29" fillId="0" borderId="45" xfId="0" applyNumberFormat="1" applyFont="1" applyBorder="1" applyAlignment="1">
      <alignment horizontal="right"/>
    </xf>
    <xf numFmtId="2" fontId="29" fillId="0" borderId="45" xfId="0" applyNumberFormat="1" applyFont="1" applyBorder="1"/>
    <xf numFmtId="2" fontId="29" fillId="0" borderId="44" xfId="0" applyNumberFormat="1" applyFont="1" applyBorder="1"/>
    <xf numFmtId="49" fontId="9" fillId="11" borderId="28" xfId="0" applyNumberFormat="1" applyFont="1" applyFill="1" applyBorder="1" applyAlignment="1">
      <alignment horizontal="left" vertical="center"/>
    </xf>
    <xf numFmtId="1" fontId="21" fillId="1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/>
    <xf numFmtId="0" fontId="35" fillId="18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33" fillId="0" borderId="0" xfId="0" applyFont="1" applyFill="1"/>
    <xf numFmtId="0" fontId="33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" fontId="21" fillId="14" borderId="3" xfId="0" applyNumberFormat="1" applyFont="1" applyFill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2" fontId="23" fillId="11" borderId="33" xfId="0" applyNumberFormat="1" applyFont="1" applyFill="1" applyBorder="1" applyAlignment="1">
      <alignment horizontal="center" vertical="center" wrapText="1"/>
    </xf>
    <xf numFmtId="4" fontId="22" fillId="10" borderId="30" xfId="0" applyNumberFormat="1" applyFont="1" applyFill="1" applyBorder="1" applyAlignment="1">
      <alignment horizontal="center" vertical="center"/>
    </xf>
    <xf numFmtId="0" fontId="5" fillId="19" borderId="0" xfId="0" applyFont="1" applyFill="1" applyAlignment="1">
      <alignment horizontal="right" vertical="center"/>
    </xf>
    <xf numFmtId="3" fontId="21" fillId="20" borderId="6" xfId="0" applyNumberFormat="1" applyFont="1" applyFill="1" applyBorder="1" applyAlignment="1">
      <alignment horizontal="center" vertical="center"/>
    </xf>
    <xf numFmtId="0" fontId="38" fillId="20" borderId="6" xfId="0" applyFont="1" applyFill="1" applyBorder="1" applyAlignment="1">
      <alignment vertical="center" wrapText="1"/>
    </xf>
    <xf numFmtId="3" fontId="38" fillId="0" borderId="6" xfId="0" applyNumberFormat="1" applyFont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3" fontId="21" fillId="20" borderId="11" xfId="0" applyNumberFormat="1" applyFont="1" applyFill="1" applyBorder="1" applyAlignment="1">
      <alignment horizontal="center" vertical="center"/>
    </xf>
    <xf numFmtId="0" fontId="38" fillId="20" borderId="9" xfId="0" applyFont="1" applyFill="1" applyBorder="1" applyAlignment="1">
      <alignment vertical="center" wrapText="1"/>
    </xf>
    <xf numFmtId="3" fontId="38" fillId="0" borderId="9" xfId="0" applyNumberFormat="1" applyFont="1" applyBorder="1" applyAlignment="1">
      <alignment horizontal="center" vertical="center"/>
    </xf>
    <xf numFmtId="3" fontId="21" fillId="20" borderId="6" xfId="0" applyNumberFormat="1" applyFont="1" applyFill="1" applyBorder="1" applyAlignment="1">
      <alignment horizontal="left" vertical="center"/>
    </xf>
    <xf numFmtId="3" fontId="21" fillId="20" borderId="11" xfId="0" applyNumberFormat="1" applyFont="1" applyFill="1" applyBorder="1" applyAlignment="1">
      <alignment horizontal="left" vertical="center"/>
    </xf>
    <xf numFmtId="49" fontId="7" fillId="10" borderId="29" xfId="0" applyNumberFormat="1" applyFont="1" applyFill="1" applyBorder="1" applyAlignment="1">
      <alignment horizontal="center" vertical="center"/>
    </xf>
    <xf numFmtId="165" fontId="6" fillId="0" borderId="2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2" fontId="7" fillId="0" borderId="29" xfId="0" applyNumberFormat="1" applyFont="1" applyFill="1" applyBorder="1" applyAlignment="1">
      <alignment horizontal="center" vertical="center" wrapText="1"/>
    </xf>
    <xf numFmtId="2" fontId="7" fillId="0" borderId="47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49" fontId="7" fillId="10" borderId="27" xfId="0" applyNumberFormat="1" applyFont="1" applyFill="1" applyBorder="1" applyAlignment="1">
      <alignment horizontal="center" vertical="center"/>
    </xf>
    <xf numFmtId="49" fontId="7" fillId="10" borderId="28" xfId="0" applyNumberFormat="1" applyFont="1" applyFill="1" applyBorder="1" applyAlignment="1">
      <alignment horizontal="center" vertical="center"/>
    </xf>
    <xf numFmtId="3" fontId="38" fillId="0" borderId="9" xfId="0" applyNumberFormat="1" applyFont="1" applyFill="1" applyBorder="1" applyAlignment="1">
      <alignment horizontal="center" vertical="center"/>
    </xf>
    <xf numFmtId="3" fontId="38" fillId="0" borderId="33" xfId="0" applyNumberFormat="1" applyFont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20" borderId="8" xfId="0" applyNumberFormat="1" applyFont="1" applyFill="1" applyBorder="1" applyAlignment="1">
      <alignment horizontal="center" vertical="center"/>
    </xf>
    <xf numFmtId="3" fontId="38" fillId="0" borderId="6" xfId="0" applyNumberFormat="1" applyFont="1" applyFill="1" applyBorder="1" applyAlignment="1">
      <alignment horizontal="center" vertical="center"/>
    </xf>
    <xf numFmtId="3" fontId="38" fillId="0" borderId="8" xfId="0" applyNumberFormat="1" applyFont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3" fontId="21" fillId="20" borderId="35" xfId="0" applyNumberFormat="1" applyFont="1" applyFill="1" applyBorder="1" applyAlignment="1">
      <alignment horizontal="center" vertical="center"/>
    </xf>
    <xf numFmtId="14" fontId="38" fillId="0" borderId="9" xfId="0" applyNumberFormat="1" applyFont="1" applyFill="1" applyBorder="1" applyAlignment="1">
      <alignment horizontal="center" vertical="center"/>
    </xf>
    <xf numFmtId="14" fontId="21" fillId="20" borderId="6" xfId="0" applyNumberFormat="1" applyFont="1" applyFill="1" applyBorder="1" applyAlignment="1">
      <alignment horizontal="center" vertical="center"/>
    </xf>
    <xf numFmtId="14" fontId="38" fillId="0" borderId="6" xfId="0" applyNumberFormat="1" applyFont="1" applyFill="1" applyBorder="1" applyAlignment="1">
      <alignment horizontal="center" vertical="center"/>
    </xf>
    <xf numFmtId="14" fontId="21" fillId="20" borderId="11" xfId="0" applyNumberFormat="1" applyFont="1" applyFill="1" applyBorder="1" applyAlignment="1">
      <alignment horizontal="center" vertical="center"/>
    </xf>
    <xf numFmtId="1" fontId="34" fillId="15" borderId="18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21" fillId="8" borderId="6" xfId="0" applyNumberFormat="1" applyFont="1" applyFill="1" applyBorder="1" applyAlignment="1">
      <alignment horizontal="center" vertical="center"/>
    </xf>
    <xf numFmtId="4" fontId="21" fillId="8" borderId="8" xfId="0" applyNumberFormat="1" applyFont="1" applyFill="1" applyBorder="1" applyAlignment="1">
      <alignment horizontal="center" vertical="center"/>
    </xf>
    <xf numFmtId="4" fontId="20" fillId="8" borderId="6" xfId="0" applyNumberFormat="1" applyFont="1" applyFill="1" applyBorder="1" applyAlignment="1">
      <alignment horizontal="center" vertical="center"/>
    </xf>
    <xf numFmtId="4" fontId="3" fillId="9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/>
    <xf numFmtId="49" fontId="7" fillId="0" borderId="36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40" fillId="0" borderId="0" xfId="0" applyFont="1"/>
    <xf numFmtId="0" fontId="40" fillId="0" borderId="0" xfId="0" applyFont="1" applyFill="1"/>
    <xf numFmtId="2" fontId="41" fillId="0" borderId="0" xfId="0" applyNumberFormat="1" applyFont="1"/>
    <xf numFmtId="2" fontId="41" fillId="18" borderId="0" xfId="0" applyNumberFormat="1" applyFont="1" applyFill="1"/>
    <xf numFmtId="0" fontId="42" fillId="0" borderId="0" xfId="0" applyFont="1" applyFill="1"/>
    <xf numFmtId="164" fontId="29" fillId="18" borderId="0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0" fontId="33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43" fillId="15" borderId="0" xfId="0" applyFont="1" applyFill="1" applyAlignment="1">
      <alignment vertical="center"/>
    </xf>
    <xf numFmtId="0" fontId="44" fillId="0" borderId="0" xfId="0" applyFont="1"/>
    <xf numFmtId="2" fontId="46" fillId="21" borderId="0" xfId="0" applyNumberFormat="1" applyFont="1" applyFill="1" applyBorder="1" applyAlignment="1">
      <alignment horizontal="center" vertical="center" wrapText="1"/>
    </xf>
    <xf numFmtId="2" fontId="47" fillId="21" borderId="9" xfId="0" applyNumberFormat="1" applyFont="1" applyFill="1" applyBorder="1" applyAlignment="1">
      <alignment horizontal="center" vertical="center" wrapText="1"/>
    </xf>
    <xf numFmtId="2" fontId="48" fillId="21" borderId="6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5" fillId="13" borderId="18" xfId="0" applyFont="1" applyFill="1" applyBorder="1" applyAlignment="1">
      <alignment horizontal="center" vertical="center"/>
    </xf>
    <xf numFmtId="4" fontId="47" fillId="21" borderId="6" xfId="0" applyNumberFormat="1" applyFont="1" applyFill="1" applyBorder="1" applyAlignment="1">
      <alignment horizontal="center" vertical="center" wrapText="1"/>
    </xf>
    <xf numFmtId="4" fontId="50" fillId="22" borderId="6" xfId="0" applyNumberFormat="1" applyFont="1" applyFill="1" applyBorder="1" applyAlignment="1">
      <alignment horizontal="center" vertical="center" wrapText="1"/>
    </xf>
    <xf numFmtId="4" fontId="47" fillId="23" borderId="6" xfId="0" applyNumberFormat="1" applyFont="1" applyFill="1" applyBorder="1" applyAlignment="1">
      <alignment horizontal="center" vertical="center" wrapText="1"/>
    </xf>
    <xf numFmtId="4" fontId="50" fillId="24" borderId="6" xfId="0" applyNumberFormat="1" applyFont="1" applyFill="1" applyBorder="1" applyAlignment="1">
      <alignment horizontal="center" vertical="center" wrapText="1"/>
    </xf>
    <xf numFmtId="0" fontId="52" fillId="0" borderId="0" xfId="0" applyFont="1"/>
    <xf numFmtId="0" fontId="45" fillId="0" borderId="0" xfId="0" applyFont="1" applyFill="1" applyBorder="1" applyAlignment="1">
      <alignment horizontal="center" vertical="center"/>
    </xf>
    <xf numFmtId="4" fontId="44" fillId="0" borderId="6" xfId="0" applyNumberFormat="1" applyFont="1" applyBorder="1"/>
    <xf numFmtId="2" fontId="46" fillId="0" borderId="29" xfId="0" applyNumberFormat="1" applyFont="1" applyFill="1" applyBorder="1" applyAlignment="1">
      <alignment horizontal="center" vertical="center" wrapText="1"/>
    </xf>
    <xf numFmtId="2" fontId="46" fillId="0" borderId="0" xfId="0" applyNumberFormat="1" applyFont="1" applyFill="1" applyBorder="1" applyAlignment="1">
      <alignment horizontal="center" vertical="center" wrapText="1"/>
    </xf>
    <xf numFmtId="2" fontId="53" fillId="0" borderId="0" xfId="0" applyNumberFormat="1" applyFont="1" applyFill="1" applyBorder="1" applyAlignment="1">
      <alignment horizontal="center" vertical="center" wrapText="1"/>
    </xf>
    <xf numFmtId="2" fontId="46" fillId="0" borderId="4" xfId="0" applyNumberFormat="1" applyFont="1" applyFill="1" applyBorder="1" applyAlignment="1">
      <alignment horizontal="center" vertical="center" wrapText="1"/>
    </xf>
    <xf numFmtId="2" fontId="54" fillId="18" borderId="0" xfId="0" applyNumberFormat="1" applyFont="1" applyFill="1" applyBorder="1"/>
    <xf numFmtId="2" fontId="54" fillId="0" borderId="45" xfId="0" applyNumberFormat="1" applyFont="1" applyBorder="1"/>
    <xf numFmtId="2" fontId="54" fillId="0" borderId="0" xfId="0" applyNumberFormat="1" applyFont="1" applyBorder="1"/>
    <xf numFmtId="2" fontId="54" fillId="17" borderId="0" xfId="0" applyNumberFormat="1" applyFont="1" applyFill="1" applyBorder="1"/>
    <xf numFmtId="0" fontId="55" fillId="0" borderId="0" xfId="0" applyFont="1" applyFill="1" applyBorder="1" applyAlignment="1">
      <alignment horizontal="center" vertical="center" wrapText="1"/>
    </xf>
    <xf numFmtId="2" fontId="55" fillId="0" borderId="0" xfId="0" applyNumberFormat="1" applyFont="1" applyFill="1" applyBorder="1" applyAlignment="1">
      <alignment horizontal="center" vertical="center" wrapText="1"/>
    </xf>
    <xf numFmtId="2" fontId="55" fillId="0" borderId="4" xfId="0" applyNumberFormat="1" applyFont="1" applyFill="1" applyBorder="1" applyAlignment="1">
      <alignment horizontal="center" vertical="center" wrapText="1"/>
    </xf>
    <xf numFmtId="2" fontId="54" fillId="18" borderId="0" xfId="0" applyNumberFormat="1" applyFont="1" applyFill="1"/>
    <xf numFmtId="2" fontId="54" fillId="0" borderId="0" xfId="0" applyNumberFormat="1" applyFont="1"/>
    <xf numFmtId="2" fontId="47" fillId="21" borderId="9" xfId="0" applyNumberFormat="1" applyFont="1" applyFill="1" applyBorder="1" applyAlignment="1">
      <alignment horizontal="center" vertical="center"/>
    </xf>
    <xf numFmtId="2" fontId="48" fillId="21" borderId="6" xfId="0" applyNumberFormat="1" applyFont="1" applyFill="1" applyBorder="1" applyAlignment="1">
      <alignment horizontal="center" vertical="center"/>
    </xf>
    <xf numFmtId="165" fontId="22" fillId="11" borderId="30" xfId="0" applyNumberFormat="1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4" fontId="35" fillId="0" borderId="31" xfId="0" applyNumberFormat="1" applyFont="1" applyBorder="1" applyAlignment="1">
      <alignment vertical="center"/>
    </xf>
    <xf numFmtId="4" fontId="13" fillId="0" borderId="4" xfId="0" applyNumberFormat="1" applyFont="1" applyBorder="1" applyAlignment="1">
      <alignment vertical="center"/>
    </xf>
    <xf numFmtId="4" fontId="35" fillId="0" borderId="4" xfId="0" applyNumberFormat="1" applyFont="1" applyBorder="1" applyAlignment="1">
      <alignment vertical="center"/>
    </xf>
    <xf numFmtId="4" fontId="35" fillId="0" borderId="21" xfId="0" applyNumberFormat="1" applyFont="1" applyBorder="1" applyAlignment="1">
      <alignment vertical="center"/>
    </xf>
    <xf numFmtId="4" fontId="22" fillId="11" borderId="30" xfId="0" applyNumberFormat="1" applyFont="1" applyFill="1" applyBorder="1" applyAlignment="1">
      <alignment horizontal="center" vertical="center"/>
    </xf>
    <xf numFmtId="4" fontId="25" fillId="8" borderId="43" xfId="0" applyNumberFormat="1" applyFont="1" applyFill="1" applyBorder="1" applyAlignment="1">
      <alignment horizontal="center" vertical="center"/>
    </xf>
    <xf numFmtId="4" fontId="23" fillId="11" borderId="9" xfId="0" applyNumberFormat="1" applyFont="1" applyFill="1" applyBorder="1" applyAlignment="1">
      <alignment horizontal="center" vertical="center" wrapText="1"/>
    </xf>
    <xf numFmtId="1" fontId="25" fillId="15" borderId="18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/>
    </xf>
    <xf numFmtId="3" fontId="51" fillId="25" borderId="9" xfId="0" applyNumberFormat="1" applyFont="1" applyFill="1" applyBorder="1" applyAlignment="1">
      <alignment horizontal="center" vertical="center"/>
    </xf>
    <xf numFmtId="3" fontId="47" fillId="25" borderId="6" xfId="0" applyNumberFormat="1" applyFont="1" applyFill="1" applyBorder="1" applyAlignment="1">
      <alignment horizontal="center" vertical="center"/>
    </xf>
    <xf numFmtId="3" fontId="51" fillId="25" borderId="6" xfId="0" applyNumberFormat="1" applyFont="1" applyFill="1" applyBorder="1" applyAlignment="1">
      <alignment horizontal="center" vertical="center"/>
    </xf>
    <xf numFmtId="3" fontId="47" fillId="25" borderId="11" xfId="0" applyNumberFormat="1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165" fontId="21" fillId="20" borderId="6" xfId="0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65" fontId="21" fillId="20" borderId="11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8" xfId="0" applyNumberFormat="1" applyFont="1" applyBorder="1"/>
    <xf numFmtId="0" fontId="5" fillId="12" borderId="5" xfId="0" applyFont="1" applyFill="1" applyBorder="1" applyAlignment="1">
      <alignment horizontal="center" vertical="center"/>
    </xf>
    <xf numFmtId="1" fontId="34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3" fillId="22" borderId="8" xfId="0" applyNumberFormat="1" applyFont="1" applyFill="1" applyBorder="1" applyAlignment="1">
      <alignment horizontal="center" vertical="center" wrapText="1"/>
    </xf>
    <xf numFmtId="1" fontId="34" fillId="0" borderId="20" xfId="0" applyNumberFormat="1" applyFont="1" applyBorder="1" applyAlignment="1">
      <alignment horizontal="center" vertical="center" wrapText="1"/>
    </xf>
    <xf numFmtId="166" fontId="43" fillId="12" borderId="16" xfId="0" applyNumberFormat="1" applyFont="1" applyFill="1" applyBorder="1" applyAlignment="1">
      <alignment vertical="center"/>
    </xf>
    <xf numFmtId="0" fontId="13" fillId="17" borderId="0" xfId="0" applyFont="1" applyFill="1" applyAlignment="1">
      <alignment vertical="center"/>
    </xf>
    <xf numFmtId="0" fontId="35" fillId="17" borderId="0" xfId="0" applyFont="1" applyFill="1" applyAlignment="1">
      <alignment vertical="center"/>
    </xf>
    <xf numFmtId="0" fontId="13" fillId="17" borderId="0" xfId="0" applyFont="1" applyFill="1"/>
    <xf numFmtId="0" fontId="5" fillId="17" borderId="0" xfId="0" applyFont="1" applyFill="1" applyAlignment="1">
      <alignment horizontal="right" vertical="center"/>
    </xf>
    <xf numFmtId="1" fontId="34" fillId="17" borderId="18" xfId="0" applyNumberFormat="1" applyFont="1" applyFill="1" applyBorder="1" applyAlignment="1">
      <alignment horizontal="center" vertical="center" wrapText="1"/>
    </xf>
    <xf numFmtId="4" fontId="5" fillId="17" borderId="31" xfId="0" applyNumberFormat="1" applyFont="1" applyFill="1" applyBorder="1" applyAlignment="1">
      <alignment horizontal="right" vertical="center"/>
    </xf>
    <xf numFmtId="4" fontId="13" fillId="17" borderId="0" xfId="0" applyNumberFormat="1" applyFont="1" applyFill="1" applyBorder="1" applyAlignment="1">
      <alignment vertical="center"/>
    </xf>
    <xf numFmtId="4" fontId="35" fillId="17" borderId="0" xfId="0" applyNumberFormat="1" applyFont="1" applyFill="1" applyBorder="1" applyAlignment="1">
      <alignment vertical="center"/>
    </xf>
    <xf numFmtId="165" fontId="60" fillId="10" borderId="30" xfId="0" applyNumberFormat="1" applyFont="1" applyFill="1" applyBorder="1" applyAlignment="1">
      <alignment horizontal="center" vertical="center"/>
    </xf>
    <xf numFmtId="4" fontId="60" fillId="10" borderId="30" xfId="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4" fontId="61" fillId="0" borderId="0" xfId="0" applyNumberFormat="1" applyFont="1" applyBorder="1" applyAlignment="1">
      <alignment vertical="center"/>
    </xf>
    <xf numFmtId="4" fontId="36" fillId="0" borderId="0" xfId="0" applyNumberFormat="1" applyFont="1" applyBorder="1" applyAlignment="1">
      <alignment vertical="center"/>
    </xf>
    <xf numFmtId="4" fontId="36" fillId="0" borderId="31" xfId="0" applyNumberFormat="1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4" fontId="61" fillId="0" borderId="4" xfId="0" applyNumberFormat="1" applyFont="1" applyBorder="1" applyAlignment="1">
      <alignment vertical="center"/>
    </xf>
    <xf numFmtId="4" fontId="36" fillId="0" borderId="4" xfId="0" applyNumberFormat="1" applyFont="1" applyBorder="1" applyAlignment="1">
      <alignment vertical="center"/>
    </xf>
    <xf numFmtId="4" fontId="36" fillId="0" borderId="21" xfId="0" applyNumberFormat="1" applyFont="1" applyBorder="1" applyAlignment="1">
      <alignment horizontal="right" vertical="center"/>
    </xf>
    <xf numFmtId="1" fontId="45" fillId="21" borderId="4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4" fontId="63" fillId="10" borderId="30" xfId="0" applyNumberFormat="1" applyFont="1" applyFill="1" applyBorder="1" applyAlignment="1">
      <alignment horizontal="left" vertical="center"/>
    </xf>
    <xf numFmtId="0" fontId="33" fillId="17" borderId="0" xfId="0" applyFont="1" applyFill="1" applyAlignment="1">
      <alignment vertical="center"/>
    </xf>
    <xf numFmtId="4" fontId="64" fillId="17" borderId="30" xfId="0" applyNumberFormat="1" applyFont="1" applyFill="1" applyBorder="1" applyAlignment="1">
      <alignment horizontal="left" vertical="center"/>
    </xf>
    <xf numFmtId="4" fontId="62" fillId="10" borderId="30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4" fontId="39" fillId="17" borderId="30" xfId="0" applyNumberFormat="1" applyFont="1" applyFill="1" applyBorder="1" applyAlignment="1">
      <alignment horizontal="center" vertical="center"/>
    </xf>
    <xf numFmtId="4" fontId="39" fillId="17" borderId="31" xfId="0" applyNumberFormat="1" applyFont="1" applyFill="1" applyBorder="1" applyAlignment="1">
      <alignment horizontal="right" vertical="center"/>
    </xf>
    <xf numFmtId="4" fontId="57" fillId="17" borderId="43" xfId="0" applyNumberFormat="1" applyFont="1" applyFill="1" applyBorder="1" applyAlignment="1">
      <alignment horizontal="center" vertical="center"/>
    </xf>
    <xf numFmtId="4" fontId="39" fillId="0" borderId="31" xfId="0" applyNumberFormat="1" applyFont="1" applyBorder="1" applyAlignment="1">
      <alignment vertical="center"/>
    </xf>
    <xf numFmtId="4" fontId="39" fillId="0" borderId="21" xfId="0" applyNumberFormat="1" applyFont="1" applyBorder="1" applyAlignment="1">
      <alignment vertical="center"/>
    </xf>
    <xf numFmtId="4" fontId="65" fillId="11" borderId="9" xfId="0" applyNumberFormat="1" applyFont="1" applyFill="1" applyBorder="1" applyAlignment="1">
      <alignment horizontal="center" vertical="center" wrapText="1"/>
    </xf>
    <xf numFmtId="165" fontId="6" fillId="11" borderId="9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top" wrapText="1"/>
    </xf>
    <xf numFmtId="0" fontId="4" fillId="9" borderId="11" xfId="0" applyFont="1" applyFill="1" applyBorder="1" applyAlignment="1">
      <alignment horizontal="center" vertical="center" wrapText="1"/>
    </xf>
    <xf numFmtId="4" fontId="20" fillId="8" borderId="11" xfId="0" applyNumberFormat="1" applyFont="1" applyFill="1" applyBorder="1" applyAlignment="1">
      <alignment horizontal="center" vertical="center"/>
    </xf>
    <xf numFmtId="4" fontId="3" fillId="9" borderId="11" xfId="0" applyNumberFormat="1" applyFont="1" applyFill="1" applyBorder="1" applyAlignment="1">
      <alignment horizontal="center" vertical="center" wrapText="1"/>
    </xf>
    <xf numFmtId="4" fontId="3" fillId="22" borderId="35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" fontId="23" fillId="11" borderId="11" xfId="0" applyNumberFormat="1" applyFont="1" applyFill="1" applyBorder="1" applyAlignment="1">
      <alignment horizontal="center" vertical="center" wrapText="1"/>
    </xf>
    <xf numFmtId="4" fontId="47" fillId="21" borderId="9" xfId="0" applyNumberFormat="1" applyFont="1" applyFill="1" applyBorder="1" applyAlignment="1">
      <alignment horizontal="center" vertical="center" wrapText="1"/>
    </xf>
    <xf numFmtId="4" fontId="50" fillId="22" borderId="11" xfId="0" applyNumberFormat="1" applyFont="1" applyFill="1" applyBorder="1" applyAlignment="1">
      <alignment horizontal="center" vertical="center" wrapText="1"/>
    </xf>
    <xf numFmtId="2" fontId="48" fillId="21" borderId="11" xfId="0" applyNumberFormat="1" applyFont="1" applyFill="1" applyBorder="1" applyAlignment="1">
      <alignment horizontal="center" vertical="center" wrapText="1"/>
    </xf>
    <xf numFmtId="2" fontId="23" fillId="11" borderId="35" xfId="0" applyNumberFormat="1" applyFont="1" applyFill="1" applyBorder="1" applyAlignment="1">
      <alignment horizontal="center" vertical="center" wrapText="1"/>
    </xf>
    <xf numFmtId="165" fontId="34" fillId="10" borderId="6" xfId="0" applyNumberFormat="1" applyFont="1" applyFill="1" applyBorder="1" applyAlignment="1">
      <alignment horizontal="center" vertical="center"/>
    </xf>
    <xf numFmtId="4" fontId="34" fillId="10" borderId="6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top" wrapText="1"/>
    </xf>
    <xf numFmtId="1" fontId="3" fillId="15" borderId="29" xfId="0" applyNumberFormat="1" applyFont="1" applyFill="1" applyBorder="1" applyAlignment="1">
      <alignment horizontal="center" vertical="top" wrapText="1"/>
    </xf>
    <xf numFmtId="1" fontId="7" fillId="15" borderId="29" xfId="0" applyNumberFormat="1" applyFont="1" applyFill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center" vertical="top" wrapText="1"/>
    </xf>
    <xf numFmtId="4" fontId="66" fillId="21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top" wrapText="1"/>
    </xf>
    <xf numFmtId="165" fontId="22" fillId="10" borderId="9" xfId="0" applyNumberFormat="1" applyFont="1" applyFill="1" applyBorder="1" applyAlignment="1">
      <alignment horizontal="center" vertical="center"/>
    </xf>
    <xf numFmtId="4" fontId="22" fillId="10" borderId="9" xfId="0" applyNumberFormat="1" applyFont="1" applyFill="1" applyBorder="1" applyAlignment="1">
      <alignment horizontal="center" vertical="center"/>
    </xf>
    <xf numFmtId="4" fontId="26" fillId="21" borderId="9" xfId="0" applyNumberFormat="1" applyFont="1" applyFill="1" applyBorder="1" applyAlignment="1">
      <alignment horizontal="center" vertical="center"/>
    </xf>
    <xf numFmtId="4" fontId="22" fillId="10" borderId="33" xfId="0" applyNumberFormat="1" applyFont="1" applyFill="1" applyBorder="1" applyAlignment="1">
      <alignment horizontal="center" vertical="center"/>
    </xf>
    <xf numFmtId="4" fontId="34" fillId="10" borderId="8" xfId="0" applyNumberFormat="1" applyFont="1" applyFill="1" applyBorder="1" applyAlignment="1">
      <alignment horizontal="center" vertical="center"/>
    </xf>
    <xf numFmtId="165" fontId="34" fillId="10" borderId="11" xfId="0" applyNumberFormat="1" applyFont="1" applyFill="1" applyBorder="1" applyAlignment="1">
      <alignment horizontal="center" vertical="center"/>
    </xf>
    <xf numFmtId="4" fontId="34" fillId="10" borderId="11" xfId="0" applyNumberFormat="1" applyFont="1" applyFill="1" applyBorder="1" applyAlignment="1">
      <alignment horizontal="center" vertical="center"/>
    </xf>
    <xf numFmtId="4" fontId="66" fillId="21" borderId="11" xfId="0" applyNumberFormat="1" applyFont="1" applyFill="1" applyBorder="1" applyAlignment="1">
      <alignment horizontal="center" vertical="center"/>
    </xf>
    <xf numFmtId="4" fontId="34" fillId="10" borderId="35" xfId="0" applyNumberFormat="1" applyFont="1" applyFill="1" applyBorder="1" applyAlignment="1">
      <alignment horizontal="center" vertical="center"/>
    </xf>
    <xf numFmtId="2" fontId="23" fillId="8" borderId="11" xfId="0" applyNumberFormat="1" applyFont="1" applyFill="1" applyBorder="1" applyAlignment="1">
      <alignment horizontal="center" vertical="center"/>
    </xf>
    <xf numFmtId="2" fontId="48" fillId="21" borderId="11" xfId="0" applyNumberFormat="1" applyFont="1" applyFill="1" applyBorder="1" applyAlignment="1">
      <alignment horizontal="center" vertical="center"/>
    </xf>
    <xf numFmtId="2" fontId="23" fillId="8" borderId="35" xfId="0" applyNumberFormat="1" applyFont="1" applyFill="1" applyBorder="1" applyAlignment="1">
      <alignment horizontal="center" vertical="center"/>
    </xf>
    <xf numFmtId="0" fontId="39" fillId="17" borderId="0" xfId="0" applyFont="1" applyFill="1" applyAlignment="1">
      <alignment horizontal="right" vertical="center"/>
    </xf>
    <xf numFmtId="0" fontId="39" fillId="0" borderId="0" xfId="0" applyFont="1" applyAlignment="1">
      <alignment horizontal="right" vertical="center"/>
    </xf>
    <xf numFmtId="1" fontId="45" fillId="21" borderId="28" xfId="0" applyNumberFormat="1" applyFont="1" applyFill="1" applyBorder="1" applyAlignment="1">
      <alignment horizontal="center" vertical="center"/>
    </xf>
    <xf numFmtId="1" fontId="45" fillId="21" borderId="49" xfId="0" applyNumberFormat="1" applyFont="1" applyFill="1" applyBorder="1" applyAlignment="1">
      <alignment horizontal="center" vertical="center"/>
    </xf>
    <xf numFmtId="4" fontId="26" fillId="21" borderId="32" xfId="0" applyNumberFormat="1" applyFont="1" applyFill="1" applyBorder="1" applyAlignment="1">
      <alignment horizontal="center" vertical="center"/>
    </xf>
    <xf numFmtId="4" fontId="66" fillId="21" borderId="5" xfId="0" applyNumberFormat="1" applyFont="1" applyFill="1" applyBorder="1" applyAlignment="1">
      <alignment horizontal="center" vertical="center"/>
    </xf>
    <xf numFmtId="4" fontId="66" fillId="21" borderId="34" xfId="0" applyNumberFormat="1" applyFont="1" applyFill="1" applyBorder="1" applyAlignment="1">
      <alignment horizontal="center" vertical="center"/>
    </xf>
    <xf numFmtId="4" fontId="22" fillId="10" borderId="46" xfId="0" applyNumberFormat="1" applyFont="1" applyFill="1" applyBorder="1" applyAlignment="1">
      <alignment horizontal="center" vertical="center"/>
    </xf>
    <xf numFmtId="4" fontId="34" fillId="10" borderId="48" xfId="0" applyNumberFormat="1" applyFont="1" applyFill="1" applyBorder="1" applyAlignment="1">
      <alignment horizontal="center" vertical="center"/>
    </xf>
    <xf numFmtId="4" fontId="34" fillId="10" borderId="5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/>
    </xf>
    <xf numFmtId="4" fontId="34" fillId="10" borderId="51" xfId="0" applyNumberFormat="1" applyFont="1" applyFill="1" applyBorder="1" applyAlignment="1">
      <alignment horizontal="center" vertical="center"/>
    </xf>
    <xf numFmtId="4" fontId="34" fillId="10" borderId="52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3" fillId="0" borderId="55" xfId="0" applyNumberFormat="1" applyFont="1" applyFill="1" applyBorder="1" applyAlignment="1">
      <alignment horizontal="center" vertical="center" wrapText="1"/>
    </xf>
    <xf numFmtId="4" fontId="3" fillId="23" borderId="56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4" fontId="3" fillId="24" borderId="6" xfId="0" applyNumberFormat="1" applyFont="1" applyFill="1" applyBorder="1" applyAlignment="1">
      <alignment horizontal="center" vertical="center" wrapText="1"/>
    </xf>
    <xf numFmtId="4" fontId="67" fillId="23" borderId="6" xfId="0" applyNumberFormat="1" applyFont="1" applyFill="1" applyBorder="1" applyAlignment="1">
      <alignment horizontal="center" vertical="center"/>
    </xf>
    <xf numFmtId="4" fontId="68" fillId="23" borderId="6" xfId="0" applyNumberFormat="1" applyFont="1" applyFill="1" applyBorder="1" applyAlignment="1">
      <alignment horizontal="center" vertical="center"/>
    </xf>
    <xf numFmtId="4" fontId="67" fillId="23" borderId="56" xfId="0" applyNumberFormat="1" applyFont="1" applyFill="1" applyBorder="1" applyAlignment="1">
      <alignment horizontal="center" vertical="center"/>
    </xf>
    <xf numFmtId="4" fontId="69" fillId="23" borderId="6" xfId="0" applyNumberFormat="1" applyFont="1" applyFill="1" applyBorder="1" applyAlignment="1">
      <alignment horizontal="center" vertical="center" wrapText="1"/>
    </xf>
    <xf numFmtId="4" fontId="67" fillId="24" borderId="6" xfId="0" applyNumberFormat="1" applyFont="1" applyFill="1" applyBorder="1" applyAlignment="1">
      <alignment horizontal="center" vertical="center" wrapText="1"/>
    </xf>
    <xf numFmtId="4" fontId="69" fillId="0" borderId="6" xfId="0" applyNumberFormat="1" applyFont="1" applyFill="1" applyBorder="1" applyAlignment="1">
      <alignment horizontal="center" vertical="center" wrapText="1"/>
    </xf>
    <xf numFmtId="4" fontId="50" fillId="23" borderId="56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/>
    <xf numFmtId="4" fontId="1" fillId="0" borderId="55" xfId="0" applyNumberFormat="1" applyFont="1" applyBorder="1"/>
    <xf numFmtId="4" fontId="6" fillId="27" borderId="1" xfId="0" applyNumberFormat="1" applyFont="1" applyFill="1" applyBorder="1" applyAlignment="1">
      <alignment horizontal="center" vertical="center"/>
    </xf>
    <xf numFmtId="4" fontId="21" fillId="27" borderId="6" xfId="0" applyNumberFormat="1" applyFont="1" applyFill="1" applyBorder="1" applyAlignment="1">
      <alignment horizontal="center" vertical="center" wrapText="1"/>
    </xf>
    <xf numFmtId="4" fontId="4" fillId="26" borderId="6" xfId="0" applyNumberFormat="1" applyFont="1" applyFill="1" applyBorder="1" applyAlignment="1">
      <alignment horizontal="center" vertical="center" wrapText="1"/>
    </xf>
    <xf numFmtId="4" fontId="3" fillId="27" borderId="6" xfId="0" applyNumberFormat="1" applyFont="1" applyFill="1" applyBorder="1" applyAlignment="1">
      <alignment horizontal="center" vertical="center"/>
    </xf>
    <xf numFmtId="4" fontId="4" fillId="27" borderId="6" xfId="0" applyNumberFormat="1" applyFont="1" applyFill="1" applyBorder="1" applyAlignment="1">
      <alignment horizontal="center" vertical="center"/>
    </xf>
    <xf numFmtId="2" fontId="4" fillId="27" borderId="3" xfId="0" applyNumberFormat="1" applyFont="1" applyFill="1" applyBorder="1" applyAlignment="1">
      <alignment horizontal="center" vertical="center" wrapText="1"/>
    </xf>
    <xf numFmtId="4" fontId="4" fillId="27" borderId="1" xfId="0" applyNumberFormat="1" applyFont="1" applyFill="1" applyBorder="1" applyAlignment="1">
      <alignment horizontal="center" vertical="center"/>
    </xf>
    <xf numFmtId="4" fontId="0" fillId="27" borderId="1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" fontId="1" fillId="0" borderId="10" xfId="0" applyNumberFormat="1" applyFont="1" applyBorder="1" applyAlignment="1">
      <alignment horizontal="center" vertical="center"/>
    </xf>
    <xf numFmtId="4" fontId="50" fillId="24" borderId="59" xfId="0" applyNumberFormat="1" applyFont="1" applyFill="1" applyBorder="1" applyAlignment="1">
      <alignment horizontal="center" vertical="center" wrapText="1"/>
    </xf>
    <xf numFmtId="4" fontId="47" fillId="23" borderId="62" xfId="0" applyNumberFormat="1" applyFont="1" applyFill="1" applyBorder="1" applyAlignment="1">
      <alignment horizontal="center" vertical="center" wrapText="1"/>
    </xf>
    <xf numFmtId="4" fontId="44" fillId="23" borderId="59" xfId="0" applyNumberFormat="1" applyFont="1" applyFill="1" applyBorder="1"/>
    <xf numFmtId="0" fontId="44" fillId="23" borderId="56" xfId="0" applyFont="1" applyFill="1" applyBorder="1" applyAlignment="1">
      <alignment horizontal="center"/>
    </xf>
    <xf numFmtId="2" fontId="44" fillId="23" borderId="56" xfId="0" applyNumberFormat="1" applyFont="1" applyFill="1" applyBorder="1" applyAlignment="1">
      <alignment horizontal="center"/>
    </xf>
    <xf numFmtId="2" fontId="44" fillId="23" borderId="56" xfId="0" applyNumberFormat="1" applyFont="1" applyFill="1" applyBorder="1" applyAlignment="1">
      <alignment horizontal="center" vertical="center"/>
    </xf>
    <xf numFmtId="4" fontId="21" fillId="27" borderId="61" xfId="0" applyNumberFormat="1" applyFont="1" applyFill="1" applyBorder="1" applyAlignment="1">
      <alignment horizontal="center" vertical="center" wrapText="1"/>
    </xf>
    <xf numFmtId="4" fontId="0" fillId="27" borderId="60" xfId="0" applyNumberFormat="1" applyFont="1" applyFill="1" applyBorder="1" applyAlignment="1">
      <alignment horizontal="center" vertical="center" wrapText="1"/>
    </xf>
    <xf numFmtId="167" fontId="3" fillId="27" borderId="6" xfId="0" applyNumberFormat="1" applyFont="1" applyFill="1" applyBorder="1" applyAlignment="1">
      <alignment horizontal="center" vertical="center"/>
    </xf>
    <xf numFmtId="4" fontId="3" fillId="27" borderId="1" xfId="0" applyNumberFormat="1" applyFont="1" applyFill="1" applyBorder="1" applyAlignment="1">
      <alignment horizontal="center" vertical="center"/>
    </xf>
    <xf numFmtId="4" fontId="4" fillId="27" borderId="57" xfId="0" applyNumberFormat="1" applyFont="1" applyFill="1" applyBorder="1" applyAlignment="1">
      <alignment horizontal="center" vertical="center"/>
    </xf>
    <xf numFmtId="4" fontId="4" fillId="26" borderId="1" xfId="0" applyNumberFormat="1" applyFont="1" applyFill="1" applyBorder="1" applyAlignment="1">
      <alignment horizontal="center" vertical="center" wrapText="1"/>
    </xf>
    <xf numFmtId="167" fontId="3" fillId="27" borderId="1" xfId="0" applyNumberFormat="1" applyFont="1" applyFill="1" applyBorder="1" applyAlignment="1">
      <alignment horizontal="center" vertical="center"/>
    </xf>
    <xf numFmtId="4" fontId="1" fillId="27" borderId="1" xfId="0" applyNumberFormat="1" applyFont="1" applyFill="1" applyBorder="1"/>
    <xf numFmtId="4" fontId="1" fillId="27" borderId="57" xfId="0" applyNumberFormat="1" applyFont="1" applyFill="1" applyBorder="1"/>
    <xf numFmtId="4" fontId="1" fillId="27" borderId="7" xfId="0" applyNumberFormat="1" applyFont="1" applyFill="1" applyBorder="1"/>
    <xf numFmtId="2" fontId="44" fillId="23" borderId="63" xfId="0" applyNumberFormat="1" applyFont="1" applyFill="1" applyBorder="1" applyAlignment="1">
      <alignment horizontal="center"/>
    </xf>
    <xf numFmtId="4" fontId="44" fillId="23" borderId="6" xfId="0" applyNumberFormat="1" applyFont="1" applyFill="1" applyBorder="1"/>
    <xf numFmtId="2" fontId="44" fillId="23" borderId="6" xfId="0" applyNumberFormat="1" applyFont="1" applyFill="1" applyBorder="1" applyAlignment="1">
      <alignment horizontal="center" vertical="center"/>
    </xf>
    <xf numFmtId="4" fontId="6" fillId="27" borderId="6" xfId="0" applyNumberFormat="1" applyFont="1" applyFill="1" applyBorder="1" applyAlignment="1">
      <alignment horizontal="center" vertical="center"/>
    </xf>
    <xf numFmtId="4" fontId="1" fillId="27" borderId="6" xfId="0" applyNumberFormat="1" applyFont="1" applyFill="1" applyBorder="1"/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13" fillId="0" borderId="0" xfId="0" applyFont="1"/>
    <xf numFmtId="165" fontId="6" fillId="8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4" fontId="21" fillId="0" borderId="6" xfId="0" applyNumberFormat="1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left" vertical="center"/>
    </xf>
    <xf numFmtId="0" fontId="14" fillId="16" borderId="18" xfId="0" applyFont="1" applyFill="1" applyBorder="1" applyAlignment="1">
      <alignment horizontal="right" vertical="center"/>
    </xf>
    <xf numFmtId="0" fontId="2" fillId="16" borderId="18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21" fillId="8" borderId="6" xfId="0" applyNumberFormat="1" applyFont="1" applyFill="1" applyBorder="1" applyAlignment="1">
      <alignment horizontal="center" vertical="center"/>
    </xf>
    <xf numFmtId="4" fontId="21" fillId="8" borderId="8" xfId="0" applyNumberFormat="1" applyFont="1" applyFill="1" applyBorder="1" applyAlignment="1">
      <alignment horizontal="center" vertical="center"/>
    </xf>
    <xf numFmtId="4" fontId="20" fillId="8" borderId="6" xfId="0" applyNumberFormat="1" applyFont="1" applyFill="1" applyBorder="1" applyAlignment="1">
      <alignment horizontal="center" vertical="center"/>
    </xf>
    <xf numFmtId="4" fontId="3" fillId="9" borderId="6" xfId="0" applyNumberFormat="1" applyFont="1" applyFill="1" applyBorder="1" applyAlignment="1">
      <alignment horizontal="center" vertical="center" wrapText="1"/>
    </xf>
    <xf numFmtId="0" fontId="45" fillId="13" borderId="18" xfId="0" applyFont="1" applyFill="1" applyBorder="1" applyAlignment="1">
      <alignment horizontal="center" vertical="center"/>
    </xf>
    <xf numFmtId="4" fontId="47" fillId="21" borderId="6" xfId="0" applyNumberFormat="1" applyFont="1" applyFill="1" applyBorder="1" applyAlignment="1">
      <alignment horizontal="center" vertical="center" wrapText="1"/>
    </xf>
    <xf numFmtId="4" fontId="50" fillId="22" borderId="6" xfId="0" applyNumberFormat="1" applyFont="1" applyFill="1" applyBorder="1" applyAlignment="1">
      <alignment horizontal="center" vertical="center" wrapText="1"/>
    </xf>
    <xf numFmtId="4" fontId="3" fillId="22" borderId="8" xfId="0" applyNumberFormat="1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4" fontId="20" fillId="8" borderId="11" xfId="0" applyNumberFormat="1" applyFont="1" applyFill="1" applyBorder="1" applyAlignment="1">
      <alignment horizontal="center" vertical="center"/>
    </xf>
    <xf numFmtId="4" fontId="3" fillId="9" borderId="11" xfId="0" applyNumberFormat="1" applyFont="1" applyFill="1" applyBorder="1" applyAlignment="1">
      <alignment horizontal="center" vertical="center" wrapText="1"/>
    </xf>
    <xf numFmtId="4" fontId="3" fillId="22" borderId="35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64" xfId="0" applyNumberFormat="1" applyFont="1" applyFill="1" applyBorder="1" applyAlignment="1">
      <alignment horizontal="center" vertical="center"/>
    </xf>
    <xf numFmtId="4" fontId="21" fillId="0" borderId="64" xfId="0" applyNumberFormat="1" applyFont="1" applyBorder="1" applyAlignment="1">
      <alignment horizontal="center" vertical="center" wrapText="1"/>
    </xf>
    <xf numFmtId="4" fontId="70" fillId="28" borderId="64" xfId="0" applyNumberFormat="1" applyFont="1" applyFill="1" applyBorder="1" applyAlignment="1">
      <alignment horizontal="center" vertical="center" wrapText="1"/>
    </xf>
    <xf numFmtId="4" fontId="21" fillId="0" borderId="66" xfId="0" applyNumberFormat="1" applyFont="1" applyBorder="1" applyAlignment="1">
      <alignment horizontal="center" vertical="center" wrapText="1"/>
    </xf>
    <xf numFmtId="4" fontId="4" fillId="29" borderId="64" xfId="0" applyNumberFormat="1" applyFont="1" applyFill="1" applyBorder="1" applyAlignment="1">
      <alignment horizontal="center" vertical="center" wrapText="1"/>
    </xf>
    <xf numFmtId="4" fontId="3" fillId="0" borderId="64" xfId="0" applyNumberFormat="1" applyFont="1" applyBorder="1" applyAlignment="1">
      <alignment horizontal="center" vertical="center"/>
    </xf>
    <xf numFmtId="4" fontId="4" fillId="0" borderId="64" xfId="0" applyNumberFormat="1" applyFont="1" applyBorder="1" applyAlignment="1">
      <alignment horizontal="center" vertical="center"/>
    </xf>
    <xf numFmtId="4" fontId="71" fillId="28" borderId="64" xfId="0" applyNumberFormat="1" applyFont="1" applyFill="1" applyBorder="1" applyAlignment="1">
      <alignment horizontal="center" vertical="center" wrapText="1"/>
    </xf>
    <xf numFmtId="4" fontId="3" fillId="29" borderId="64" xfId="0" applyNumberFormat="1" applyFont="1" applyFill="1" applyBorder="1" applyAlignment="1">
      <alignment horizontal="center" vertical="center" wrapText="1"/>
    </xf>
    <xf numFmtId="4" fontId="23" fillId="0" borderId="66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/>
    </xf>
    <xf numFmtId="0" fontId="70" fillId="28" borderId="64" xfId="0" applyNumberFormat="1" applyFont="1" applyFill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 vertical="center" wrapText="1"/>
    </xf>
    <xf numFmtId="0" fontId="21" fillId="0" borderId="64" xfId="0" applyNumberFormat="1" applyFont="1" applyBorder="1" applyAlignment="1">
      <alignment horizontal="center" vertical="center" wrapText="1"/>
    </xf>
    <xf numFmtId="0" fontId="19" fillId="0" borderId="64" xfId="0" applyFont="1" applyBorder="1"/>
    <xf numFmtId="0" fontId="3" fillId="0" borderId="64" xfId="0" applyNumberFormat="1" applyFont="1" applyBorder="1" applyAlignment="1">
      <alignment horizontal="center" vertical="center"/>
    </xf>
    <xf numFmtId="0" fontId="23" fillId="0" borderId="66" xfId="0" applyNumberFormat="1" applyFont="1" applyBorder="1" applyAlignment="1">
      <alignment horizontal="center" vertical="center" wrapText="1"/>
    </xf>
    <xf numFmtId="0" fontId="71" fillId="28" borderId="64" xfId="0" applyNumberFormat="1" applyFont="1" applyFill="1" applyBorder="1" applyAlignment="1">
      <alignment horizontal="center" vertical="center" wrapText="1"/>
    </xf>
    <xf numFmtId="0" fontId="71" fillId="23" borderId="64" xfId="0" applyNumberFormat="1" applyFont="1" applyFill="1" applyBorder="1" applyAlignment="1">
      <alignment horizontal="center" vertical="center" wrapText="1"/>
    </xf>
    <xf numFmtId="0" fontId="71" fillId="30" borderId="64" xfId="0" applyNumberFormat="1" applyFont="1" applyFill="1" applyBorder="1" applyAlignment="1">
      <alignment horizontal="center" vertical="center" wrapText="1"/>
    </xf>
    <xf numFmtId="0" fontId="23" fillId="0" borderId="66" xfId="0" applyNumberFormat="1" applyFont="1" applyFill="1" applyBorder="1" applyAlignment="1">
      <alignment horizontal="center" vertical="center" wrapText="1"/>
    </xf>
    <xf numFmtId="4" fontId="23" fillId="0" borderId="66" xfId="0" applyNumberFormat="1" applyFont="1" applyFill="1" applyBorder="1" applyAlignment="1">
      <alignment horizontal="center" vertical="center" wrapText="1"/>
    </xf>
    <xf numFmtId="4" fontId="21" fillId="0" borderId="66" xfId="0" applyNumberFormat="1" applyFont="1" applyFill="1" applyBorder="1" applyAlignment="1">
      <alignment horizontal="center" vertical="center" wrapText="1"/>
    </xf>
    <xf numFmtId="4" fontId="71" fillId="30" borderId="64" xfId="0" applyNumberFormat="1" applyFont="1" applyFill="1" applyBorder="1" applyAlignment="1">
      <alignment horizontal="center" vertical="center" wrapText="1"/>
    </xf>
    <xf numFmtId="4" fontId="70" fillId="31" borderId="64" xfId="0" applyNumberFormat="1" applyFont="1" applyFill="1" applyBorder="1" applyAlignment="1">
      <alignment horizontal="center" vertical="center" wrapText="1"/>
    </xf>
    <xf numFmtId="4" fontId="71" fillId="31" borderId="64" xfId="0" applyNumberFormat="1" applyFont="1" applyFill="1" applyBorder="1" applyAlignment="1">
      <alignment horizontal="center" vertical="center" wrapText="1"/>
    </xf>
    <xf numFmtId="4" fontId="73" fillId="24" borderId="6" xfId="0" applyNumberFormat="1" applyFont="1" applyFill="1" applyBorder="1" applyAlignment="1">
      <alignment horizontal="center" vertical="center" wrapText="1"/>
    </xf>
    <xf numFmtId="4" fontId="6" fillId="27" borderId="60" xfId="0" applyNumberFormat="1" applyFont="1" applyFill="1" applyBorder="1" applyAlignment="1">
      <alignment horizontal="center" vertical="center"/>
    </xf>
    <xf numFmtId="4" fontId="21" fillId="27" borderId="64" xfId="0" applyNumberFormat="1" applyFont="1" applyFill="1" applyBorder="1" applyAlignment="1">
      <alignment horizontal="center" vertical="center" wrapText="1"/>
    </xf>
    <xf numFmtId="4" fontId="4" fillId="32" borderId="64" xfId="0" applyNumberFormat="1" applyFont="1" applyFill="1" applyBorder="1" applyAlignment="1">
      <alignment horizontal="center" vertical="center" wrapText="1"/>
    </xf>
    <xf numFmtId="4" fontId="3" fillId="27" borderId="64" xfId="0" applyNumberFormat="1" applyFont="1" applyFill="1" applyBorder="1" applyAlignment="1">
      <alignment horizontal="center" vertical="center"/>
    </xf>
    <xf numFmtId="4" fontId="4" fillId="27" borderId="64" xfId="0" applyNumberFormat="1" applyFont="1" applyFill="1" applyBorder="1" applyAlignment="1">
      <alignment horizontal="center" vertical="center"/>
    </xf>
    <xf numFmtId="4" fontId="6" fillId="27" borderId="14" xfId="0" applyNumberFormat="1" applyFont="1" applyFill="1" applyBorder="1" applyAlignment="1">
      <alignment horizontal="center" vertical="center"/>
    </xf>
    <xf numFmtId="4" fontId="21" fillId="27" borderId="7" xfId="0" applyNumberFormat="1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/>
    </xf>
    <xf numFmtId="49" fontId="9" fillId="11" borderId="5" xfId="0" applyNumberFormat="1" applyFont="1" applyFill="1" applyBorder="1" applyAlignment="1">
      <alignment horizontal="center" vertical="center"/>
    </xf>
    <xf numFmtId="49" fontId="9" fillId="11" borderId="34" xfId="0" applyNumberFormat="1" applyFont="1" applyFill="1" applyBorder="1" applyAlignment="1">
      <alignment horizontal="center" vertical="center"/>
    </xf>
    <xf numFmtId="2" fontId="18" fillId="11" borderId="23" xfId="0" applyNumberFormat="1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 vertical="center" wrapText="1"/>
    </xf>
    <xf numFmtId="165" fontId="6" fillId="6" borderId="25" xfId="0" applyNumberFormat="1" applyFont="1" applyFill="1" applyBorder="1" applyAlignment="1">
      <alignment horizontal="center" vertical="center"/>
    </xf>
    <xf numFmtId="165" fontId="6" fillId="6" borderId="54" xfId="0" applyNumberFormat="1" applyFont="1" applyFill="1" applyBorder="1" applyAlignment="1">
      <alignment horizontal="center" vertical="center"/>
    </xf>
    <xf numFmtId="165" fontId="6" fillId="6" borderId="43" xfId="0" applyNumberFormat="1" applyFont="1" applyFill="1" applyBorder="1" applyAlignment="1">
      <alignment horizontal="center" vertical="center"/>
    </xf>
    <xf numFmtId="2" fontId="3" fillId="7" borderId="6" xfId="0" applyNumberFormat="1" applyFont="1" applyFill="1" applyBorder="1" applyAlignment="1">
      <alignment horizontal="center" vertical="center" wrapText="1"/>
    </xf>
    <xf numFmtId="2" fontId="3" fillId="7" borderId="8" xfId="0" applyNumberFormat="1" applyFont="1" applyFill="1" applyBorder="1" applyAlignment="1">
      <alignment horizontal="center" vertical="center" wrapText="1"/>
    </xf>
    <xf numFmtId="49" fontId="11" fillId="26" borderId="12" xfId="0" applyNumberFormat="1" applyFont="1" applyFill="1" applyBorder="1" applyAlignment="1">
      <alignment horizontal="center" vertical="center"/>
    </xf>
    <xf numFmtId="49" fontId="11" fillId="26" borderId="15" xfId="0" applyNumberFormat="1" applyFont="1" applyFill="1" applyBorder="1" applyAlignment="1">
      <alignment horizontal="center" vertical="center"/>
    </xf>
    <xf numFmtId="49" fontId="11" fillId="26" borderId="10" xfId="0" applyNumberFormat="1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 wrapText="1"/>
    </xf>
    <xf numFmtId="0" fontId="3" fillId="27" borderId="14" xfId="0" applyFont="1" applyFill="1" applyBorder="1" applyAlignment="1">
      <alignment horizontal="center" vertical="center" wrapText="1"/>
    </xf>
    <xf numFmtId="0" fontId="3" fillId="27" borderId="7" xfId="0" applyFont="1" applyFill="1" applyBorder="1" applyAlignment="1">
      <alignment horizontal="center" vertical="center" wrapText="1"/>
    </xf>
    <xf numFmtId="165" fontId="4" fillId="27" borderId="1" xfId="0" applyNumberFormat="1" applyFont="1" applyFill="1" applyBorder="1" applyAlignment="1">
      <alignment horizontal="center" vertical="center"/>
    </xf>
    <xf numFmtId="165" fontId="4" fillId="27" borderId="14" xfId="0" applyNumberFormat="1" applyFont="1" applyFill="1" applyBorder="1" applyAlignment="1">
      <alignment horizontal="center" vertical="center"/>
    </xf>
    <xf numFmtId="165" fontId="4" fillId="27" borderId="7" xfId="0" applyNumberFormat="1" applyFont="1" applyFill="1" applyBorder="1" applyAlignment="1">
      <alignment horizontal="center" vertical="center"/>
    </xf>
    <xf numFmtId="4" fontId="3" fillId="27" borderId="1" xfId="0" applyNumberFormat="1" applyFont="1" applyFill="1" applyBorder="1" applyAlignment="1">
      <alignment horizontal="center" vertical="center" wrapText="1"/>
    </xf>
    <xf numFmtId="4" fontId="0" fillId="27" borderId="14" xfId="0" applyNumberFormat="1" applyFont="1" applyFill="1" applyBorder="1" applyAlignment="1">
      <alignment horizontal="center" vertical="center" wrapText="1"/>
    </xf>
    <xf numFmtId="4" fontId="0" fillId="27" borderId="7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4" fontId="2" fillId="8" borderId="60" xfId="0" applyNumberFormat="1" applyFont="1" applyFill="1" applyBorder="1" applyAlignment="1">
      <alignment horizontal="center" vertical="center"/>
    </xf>
    <xf numFmtId="4" fontId="2" fillId="8" borderId="14" xfId="0" applyNumberFormat="1" applyFont="1" applyFill="1" applyBorder="1" applyAlignment="1">
      <alignment horizontal="center" vertical="center"/>
    </xf>
    <xf numFmtId="4" fontId="2" fillId="8" borderId="37" xfId="0" applyNumberFormat="1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27" borderId="12" xfId="0" applyNumberFormat="1" applyFont="1" applyFill="1" applyBorder="1" applyAlignment="1">
      <alignment horizontal="center" vertical="center"/>
    </xf>
    <xf numFmtId="49" fontId="1" fillId="27" borderId="15" xfId="0" applyNumberFormat="1" applyFont="1" applyFill="1" applyBorder="1" applyAlignment="1">
      <alignment horizontal="center" vertical="center"/>
    </xf>
    <xf numFmtId="49" fontId="1" fillId="27" borderId="10" xfId="0" applyNumberFormat="1" applyFont="1" applyFill="1" applyBorder="1" applyAlignment="1">
      <alignment horizontal="center" vertical="center"/>
    </xf>
    <xf numFmtId="165" fontId="6" fillId="27" borderId="1" xfId="0" applyNumberFormat="1" applyFont="1" applyFill="1" applyBorder="1" applyAlignment="1">
      <alignment horizontal="center" vertical="center"/>
    </xf>
    <xf numFmtId="165" fontId="6" fillId="27" borderId="14" xfId="0" applyNumberFormat="1" applyFont="1" applyFill="1" applyBorder="1" applyAlignment="1">
      <alignment horizontal="center" vertical="center"/>
    </xf>
    <xf numFmtId="165" fontId="6" fillId="27" borderId="7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5" fillId="12" borderId="53" xfId="0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5" fillId="12" borderId="2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/>
    </xf>
    <xf numFmtId="165" fontId="6" fillId="6" borderId="24" xfId="0" applyNumberFormat="1" applyFont="1" applyFill="1" applyBorder="1" applyAlignment="1">
      <alignment horizontal="center" vertical="center"/>
    </xf>
    <xf numFmtId="165" fontId="6" fillId="11" borderId="9" xfId="0" applyNumberFormat="1" applyFont="1" applyFill="1" applyBorder="1" applyAlignment="1">
      <alignment horizontal="center" vertical="center"/>
    </xf>
    <xf numFmtId="165" fontId="6" fillId="11" borderId="6" xfId="0" applyNumberFormat="1" applyFont="1" applyFill="1" applyBorder="1" applyAlignment="1">
      <alignment horizontal="center" vertical="center"/>
    </xf>
    <xf numFmtId="165" fontId="6" fillId="11" borderId="11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2" fontId="3" fillId="7" borderId="13" xfId="0" applyNumberFormat="1" applyFont="1" applyFill="1" applyBorder="1" applyAlignment="1">
      <alignment horizontal="center" vertical="center" wrapText="1"/>
    </xf>
    <xf numFmtId="2" fontId="3" fillId="7" borderId="24" xfId="0" applyNumberFormat="1" applyFont="1" applyFill="1" applyBorder="1" applyAlignment="1">
      <alignment horizontal="center" vertical="center" wrapText="1"/>
    </xf>
    <xf numFmtId="2" fontId="3" fillId="7" borderId="48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0" fontId="56" fillId="14" borderId="2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0" xfId="0" applyFont="1" applyFill="1" applyBorder="1" applyAlignment="1">
      <alignment horizontal="center" vertical="center"/>
    </xf>
    <xf numFmtId="4" fontId="0" fillId="0" borderId="14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49" fontId="7" fillId="10" borderId="27" xfId="0" applyNumberFormat="1" applyFont="1" applyFill="1" applyBorder="1" applyAlignment="1">
      <alignment horizontal="center" vertical="center"/>
    </xf>
    <xf numFmtId="49" fontId="7" fillId="10" borderId="28" xfId="0" applyNumberFormat="1" applyFont="1" applyFill="1" applyBorder="1" applyAlignment="1">
      <alignment horizontal="center" vertical="center"/>
    </xf>
    <xf numFmtId="49" fontId="7" fillId="10" borderId="36" xfId="0" applyNumberFormat="1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165" fontId="6" fillId="10" borderId="27" xfId="0" applyNumberFormat="1" applyFont="1" applyFill="1" applyBorder="1" applyAlignment="1">
      <alignment horizontal="center" vertical="center"/>
    </xf>
    <xf numFmtId="165" fontId="6" fillId="10" borderId="28" xfId="0" applyNumberFormat="1" applyFont="1" applyFill="1" applyBorder="1" applyAlignment="1">
      <alignment horizontal="center" vertical="center"/>
    </xf>
    <xf numFmtId="165" fontId="6" fillId="10" borderId="36" xfId="0" applyNumberFormat="1" applyFont="1" applyFill="1" applyBorder="1" applyAlignment="1">
      <alignment horizontal="center" vertical="center"/>
    </xf>
    <xf numFmtId="0" fontId="18" fillId="11" borderId="2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6" fillId="21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" fontId="4" fillId="27" borderId="1" xfId="0" applyNumberFormat="1" applyFont="1" applyFill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4" fontId="4" fillId="27" borderId="7" xfId="0" applyNumberFormat="1" applyFont="1" applyFill="1" applyBorder="1" applyAlignment="1">
      <alignment horizontal="center" vertical="center"/>
    </xf>
    <xf numFmtId="49" fontId="38" fillId="20" borderId="32" xfId="0" applyNumberFormat="1" applyFont="1" applyFill="1" applyBorder="1" applyAlignment="1">
      <alignment horizontal="center" vertical="center"/>
    </xf>
    <xf numFmtId="49" fontId="38" fillId="20" borderId="5" xfId="0" applyNumberFormat="1" applyFont="1" applyFill="1" applyBorder="1" applyAlignment="1">
      <alignment horizontal="center" vertical="center"/>
    </xf>
    <xf numFmtId="49" fontId="38" fillId="20" borderId="34" xfId="0" applyNumberFormat="1" applyFont="1" applyFill="1" applyBorder="1" applyAlignment="1">
      <alignment horizontal="center" vertical="center"/>
    </xf>
    <xf numFmtId="0" fontId="37" fillId="12" borderId="2" xfId="0" applyFont="1" applyFill="1" applyBorder="1" applyAlignment="1">
      <alignment horizontal="center" vertical="center" wrapText="1"/>
    </xf>
    <xf numFmtId="0" fontId="37" fillId="12" borderId="18" xfId="0" applyFont="1" applyFill="1" applyBorder="1" applyAlignment="1">
      <alignment horizontal="center" vertical="center" wrapText="1"/>
    </xf>
    <xf numFmtId="0" fontId="37" fillId="12" borderId="2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28" xfId="0" applyNumberFormat="1" applyFont="1" applyBorder="1" applyAlignment="1">
      <alignment horizontal="center" vertical="top" wrapText="1"/>
    </xf>
    <xf numFmtId="4" fontId="22" fillId="10" borderId="29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27" borderId="64" xfId="0" applyFont="1" applyFill="1" applyBorder="1" applyAlignment="1">
      <alignment horizontal="center" vertical="center"/>
    </xf>
    <xf numFmtId="165" fontId="6" fillId="27" borderId="64" xfId="0" applyNumberFormat="1" applyFont="1" applyFill="1" applyBorder="1" applyAlignment="1">
      <alignment horizontal="center" vertical="center"/>
    </xf>
    <xf numFmtId="4" fontId="0" fillId="27" borderId="64" xfId="0" applyNumberFormat="1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/>
    </xf>
    <xf numFmtId="0" fontId="1" fillId="27" borderId="15" xfId="0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1" fillId="27" borderId="65" xfId="0" applyFont="1" applyFill="1" applyBorder="1" applyAlignment="1">
      <alignment horizontal="center" vertical="center"/>
    </xf>
    <xf numFmtId="0" fontId="3" fillId="27" borderId="64" xfId="0" applyFont="1" applyFill="1" applyBorder="1" applyAlignment="1">
      <alignment horizontal="center" vertical="center" wrapText="1"/>
    </xf>
    <xf numFmtId="4" fontId="3" fillId="27" borderId="64" xfId="0" applyNumberFormat="1" applyFont="1" applyFill="1" applyBorder="1" applyAlignment="1">
      <alignment horizontal="center" vertical="center" wrapText="1"/>
    </xf>
    <xf numFmtId="0" fontId="1" fillId="27" borderId="6" xfId="0" applyFont="1" applyFill="1" applyBorder="1" applyAlignment="1">
      <alignment horizontal="center" vertical="center"/>
    </xf>
    <xf numFmtId="0" fontId="3" fillId="27" borderId="6" xfId="0" applyFont="1" applyFill="1" applyBorder="1" applyAlignment="1">
      <alignment horizontal="center" vertical="center" wrapText="1"/>
    </xf>
    <xf numFmtId="165" fontId="6" fillId="27" borderId="6" xfId="0" applyNumberFormat="1" applyFont="1" applyFill="1" applyBorder="1" applyAlignment="1">
      <alignment horizontal="center" vertical="center"/>
    </xf>
    <xf numFmtId="0" fontId="5" fillId="12" borderId="58" xfId="0" applyFont="1" applyFill="1" applyBorder="1" applyAlignment="1">
      <alignment horizontal="center"/>
    </xf>
    <xf numFmtId="0" fontId="1" fillId="0" borderId="64" xfId="0" applyFont="1" applyBorder="1" applyAlignment="1">
      <alignment horizontal="center" vertical="center"/>
    </xf>
    <xf numFmtId="0" fontId="72" fillId="0" borderId="64" xfId="0" applyFont="1" applyBorder="1" applyAlignment="1">
      <alignment horizontal="center" wrapText="1"/>
    </xf>
    <xf numFmtId="0" fontId="19" fillId="0" borderId="64" xfId="0" applyFont="1" applyBorder="1"/>
    <xf numFmtId="49" fontId="1" fillId="0" borderId="64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horizontal="left" vertical="center" wrapText="1"/>
    </xf>
    <xf numFmtId="0" fontId="25" fillId="8" borderId="5" xfId="0" applyFont="1" applyFill="1" applyBorder="1" applyAlignment="1">
      <alignment horizontal="left" vertical="center" wrapText="1"/>
    </xf>
    <xf numFmtId="0" fontId="25" fillId="8" borderId="34" xfId="0" applyFont="1" applyFill="1" applyBorder="1" applyAlignment="1">
      <alignment horizontal="left" vertical="center" wrapText="1"/>
    </xf>
    <xf numFmtId="165" fontId="6" fillId="11" borderId="19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9" fillId="10" borderId="16" xfId="0" applyFont="1" applyFill="1" applyBorder="1" applyAlignment="1">
      <alignment horizontal="left" vertical="center" wrapText="1"/>
    </xf>
    <xf numFmtId="0" fontId="59" fillId="10" borderId="22" xfId="0" applyFont="1" applyFill="1" applyBorder="1" applyAlignment="1">
      <alignment horizontal="left" vertical="center" wrapText="1"/>
    </xf>
    <xf numFmtId="0" fontId="59" fillId="10" borderId="17" xfId="0" applyFont="1" applyFill="1" applyBorder="1" applyAlignment="1">
      <alignment horizontal="left" vertical="center" wrapText="1"/>
    </xf>
    <xf numFmtId="0" fontId="25" fillId="8" borderId="32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165" fontId="6" fillId="11" borderId="19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/>
    </xf>
    <xf numFmtId="0" fontId="17" fillId="14" borderId="18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7" fillId="12" borderId="27" xfId="0" applyFont="1" applyFill="1" applyBorder="1" applyAlignment="1">
      <alignment horizontal="center" vertical="center" wrapText="1"/>
    </xf>
    <xf numFmtId="0" fontId="37" fillId="12" borderId="29" xfId="0" applyFont="1" applyFill="1" applyBorder="1" applyAlignment="1">
      <alignment horizontal="center" vertical="center" wrapText="1"/>
    </xf>
    <xf numFmtId="0" fontId="0" fillId="0" borderId="29" xfId="0" applyBorder="1" applyAlignment="1"/>
    <xf numFmtId="0" fontId="0" fillId="0" borderId="47" xfId="0" applyBorder="1" applyAlignment="1"/>
    <xf numFmtId="0" fontId="45" fillId="21" borderId="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22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left" vertical="center" wrapText="1"/>
    </xf>
    <xf numFmtId="0" fontId="16" fillId="11" borderId="22" xfId="0" applyFont="1" applyFill="1" applyBorder="1" applyAlignment="1">
      <alignment horizontal="left" vertical="center" wrapText="1"/>
    </xf>
    <xf numFmtId="0" fontId="16" fillId="11" borderId="17" xfId="0" applyFont="1" applyFill="1" applyBorder="1" applyAlignment="1">
      <alignment horizontal="left" vertical="center" wrapText="1"/>
    </xf>
    <xf numFmtId="1" fontId="3" fillId="0" borderId="16" xfId="0" applyNumberFormat="1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E3D5FF"/>
      <color rgb="FFFFCCCC"/>
      <color rgb="FFD6C1FF"/>
      <color rgb="FFC5E0B4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7"/>
  <sheetViews>
    <sheetView tabSelected="1" view="pageBreakPreview" zoomScale="50" zoomScaleNormal="50" zoomScaleSheetLayoutView="50" workbookViewId="0">
      <pane xSplit="4" ySplit="4" topLeftCell="E221" activePane="bottomRight" state="frozen"/>
      <selection pane="topRight" activeCell="E1" sqref="E1"/>
      <selection pane="bottomLeft" activeCell="A5" sqref="A5"/>
      <selection pane="bottomRight" activeCell="J237" sqref="J237:J240"/>
    </sheetView>
  </sheetViews>
  <sheetFormatPr defaultRowHeight="20.25" x14ac:dyDescent="0.3"/>
  <cols>
    <col min="1" max="1" width="7.42578125" style="1" customWidth="1"/>
    <col min="2" max="2" width="65.28515625" style="2" customWidth="1"/>
    <col min="3" max="3" width="14.5703125" style="2" customWidth="1"/>
    <col min="4" max="4" width="25.140625" style="3" customWidth="1"/>
    <col min="5" max="5" width="19.7109375" style="2" customWidth="1"/>
    <col min="6" max="6" width="21.85546875" style="2" customWidth="1"/>
    <col min="7" max="7" width="22.42578125" style="2" customWidth="1"/>
    <col min="8" max="9" width="18.28515625" style="2" customWidth="1"/>
    <col min="10" max="10" width="68.28515625" style="2" customWidth="1"/>
    <col min="11" max="11" width="14.140625" style="190" customWidth="1"/>
    <col min="12" max="12" width="14.140625" style="2" customWidth="1"/>
    <col min="13" max="13" width="16.140625" style="2" customWidth="1"/>
    <col min="14" max="14" width="15" style="2" customWidth="1"/>
  </cols>
  <sheetData>
    <row r="1" spans="1:14" x14ac:dyDescent="0.3">
      <c r="B1" s="132" t="s">
        <v>68</v>
      </c>
      <c r="N1" s="17" t="s">
        <v>18</v>
      </c>
    </row>
    <row r="2" spans="1:14" ht="107.25" customHeight="1" thickBot="1" x14ac:dyDescent="0.3">
      <c r="A2" s="569" t="s">
        <v>39</v>
      </c>
      <c r="B2" s="569"/>
      <c r="C2" s="569"/>
      <c r="D2" s="569"/>
      <c r="E2" s="569"/>
      <c r="F2" s="569"/>
      <c r="G2" s="569"/>
      <c r="H2" s="569"/>
      <c r="I2" s="569"/>
      <c r="J2" s="569"/>
      <c r="K2" s="567" t="s">
        <v>21</v>
      </c>
      <c r="L2" s="567"/>
      <c r="M2" s="567"/>
      <c r="N2" s="567"/>
    </row>
    <row r="3" spans="1:14" ht="101.25" customHeight="1" thickBot="1" x14ac:dyDescent="0.3">
      <c r="A3" s="10" t="s">
        <v>0</v>
      </c>
      <c r="B3" s="11" t="s">
        <v>1</v>
      </c>
      <c r="C3" s="570" t="s">
        <v>2</v>
      </c>
      <c r="D3" s="571"/>
      <c r="E3" s="572" t="s">
        <v>86</v>
      </c>
      <c r="F3" s="573"/>
      <c r="G3" s="573"/>
      <c r="H3" s="573"/>
      <c r="I3" s="573"/>
      <c r="J3" s="574" t="s">
        <v>85</v>
      </c>
      <c r="K3" s="556" t="s">
        <v>80</v>
      </c>
      <c r="L3" s="557"/>
      <c r="M3" s="323" t="s">
        <v>92</v>
      </c>
      <c r="N3" s="542" t="s">
        <v>17</v>
      </c>
    </row>
    <row r="4" spans="1:14" ht="147" customHeight="1" thickBot="1" x14ac:dyDescent="0.3">
      <c r="A4" s="10"/>
      <c r="B4" s="99" t="s">
        <v>180</v>
      </c>
      <c r="C4" s="300" t="s">
        <v>3</v>
      </c>
      <c r="D4" s="295" t="s">
        <v>4</v>
      </c>
      <c r="E4" s="296" t="s">
        <v>89</v>
      </c>
      <c r="F4" s="295" t="s">
        <v>16</v>
      </c>
      <c r="G4" s="297" t="s">
        <v>171</v>
      </c>
      <c r="H4" s="282" t="s">
        <v>90</v>
      </c>
      <c r="I4" s="298" t="s">
        <v>91</v>
      </c>
      <c r="J4" s="575"/>
      <c r="K4" s="315" t="s">
        <v>73</v>
      </c>
      <c r="L4" s="316" t="s">
        <v>93</v>
      </c>
      <c r="M4" s="324" t="s">
        <v>5</v>
      </c>
      <c r="N4" s="543"/>
    </row>
    <row r="5" spans="1:14" s="16" customFormat="1" ht="24.75" customHeight="1" x14ac:dyDescent="0.25">
      <c r="A5" s="544"/>
      <c r="B5" s="547" t="s">
        <v>38</v>
      </c>
      <c r="C5" s="550"/>
      <c r="D5" s="301" t="s">
        <v>6</v>
      </c>
      <c r="E5" s="302">
        <f>E6+E7+E8</f>
        <v>298.50282823903228</v>
      </c>
      <c r="F5" s="302">
        <f t="shared" ref="F5:N5" si="0">F6+F7+F8</f>
        <v>112.24487596</v>
      </c>
      <c r="G5" s="302">
        <f t="shared" si="0"/>
        <v>0</v>
      </c>
      <c r="H5" s="302">
        <f t="shared" si="0"/>
        <v>111.57912248</v>
      </c>
      <c r="I5" s="302">
        <f t="shared" si="0"/>
        <v>90.641610029999995</v>
      </c>
      <c r="J5" s="576"/>
      <c r="K5" s="317">
        <f t="shared" si="0"/>
        <v>78.94</v>
      </c>
      <c r="L5" s="317">
        <f t="shared" si="0"/>
        <v>599.14949715</v>
      </c>
      <c r="M5" s="131">
        <f t="shared" si="0"/>
        <v>0</v>
      </c>
      <c r="N5" s="320">
        <f t="shared" si="0"/>
        <v>1178.8130578990322</v>
      </c>
    </row>
    <row r="6" spans="1:14" s="16" customFormat="1" ht="24.75" customHeight="1" x14ac:dyDescent="0.25">
      <c r="A6" s="545"/>
      <c r="B6" s="548"/>
      <c r="C6" s="551"/>
      <c r="D6" s="293" t="s">
        <v>15</v>
      </c>
      <c r="E6" s="294">
        <f t="shared" ref="E6:I8" si="1">E11+E263</f>
        <v>168.22633616000002</v>
      </c>
      <c r="F6" s="294">
        <f t="shared" si="1"/>
        <v>109.99997844000001</v>
      </c>
      <c r="G6" s="294">
        <f t="shared" si="1"/>
        <v>0</v>
      </c>
      <c r="H6" s="294">
        <f t="shared" si="1"/>
        <v>32.201015429999998</v>
      </c>
      <c r="I6" s="294">
        <f t="shared" si="1"/>
        <v>32.201015429999998</v>
      </c>
      <c r="J6" s="577"/>
      <c r="K6" s="318">
        <f t="shared" ref="K6:N8" si="2">K11+K263</f>
        <v>33.228000000000002</v>
      </c>
      <c r="L6" s="318">
        <f t="shared" si="2"/>
        <v>213.00247247000001</v>
      </c>
      <c r="M6" s="325">
        <f t="shared" si="2"/>
        <v>0</v>
      </c>
      <c r="N6" s="321">
        <f t="shared" si="2"/>
        <v>478.85883948999998</v>
      </c>
    </row>
    <row r="7" spans="1:14" s="16" customFormat="1" ht="24.75" customHeight="1" x14ac:dyDescent="0.25">
      <c r="A7" s="545"/>
      <c r="B7" s="548"/>
      <c r="C7" s="551"/>
      <c r="D7" s="293" t="s">
        <v>7</v>
      </c>
      <c r="E7" s="294">
        <f t="shared" si="1"/>
        <v>125.32668351999999</v>
      </c>
      <c r="F7" s="294">
        <f t="shared" si="1"/>
        <v>2.2448975199999999</v>
      </c>
      <c r="G7" s="294">
        <f t="shared" si="1"/>
        <v>0</v>
      </c>
      <c r="H7" s="294">
        <f t="shared" si="1"/>
        <v>69.256712269999994</v>
      </c>
      <c r="I7" s="294">
        <f t="shared" si="1"/>
        <v>49.256712270000001</v>
      </c>
      <c r="J7" s="577"/>
      <c r="K7" s="318">
        <f t="shared" si="2"/>
        <v>40.405999999999999</v>
      </c>
      <c r="L7" s="318">
        <f t="shared" si="2"/>
        <v>360.28512874</v>
      </c>
      <c r="M7" s="325">
        <f t="shared" si="2"/>
        <v>0</v>
      </c>
      <c r="N7" s="321">
        <f t="shared" si="2"/>
        <v>644.53123679999999</v>
      </c>
    </row>
    <row r="8" spans="1:14" s="16" customFormat="1" ht="24.75" customHeight="1" thickBot="1" x14ac:dyDescent="0.3">
      <c r="A8" s="546"/>
      <c r="B8" s="549"/>
      <c r="C8" s="552"/>
      <c r="D8" s="306" t="s">
        <v>8</v>
      </c>
      <c r="E8" s="307">
        <f t="shared" si="1"/>
        <v>4.9498085590322578</v>
      </c>
      <c r="F8" s="307">
        <f t="shared" si="1"/>
        <v>0</v>
      </c>
      <c r="G8" s="307">
        <f t="shared" si="1"/>
        <v>0</v>
      </c>
      <c r="H8" s="307">
        <f t="shared" si="1"/>
        <v>10.121394779999999</v>
      </c>
      <c r="I8" s="307">
        <f t="shared" si="1"/>
        <v>9.1838823299999994</v>
      </c>
      <c r="J8" s="578"/>
      <c r="K8" s="319">
        <f t="shared" si="2"/>
        <v>5.306</v>
      </c>
      <c r="L8" s="319">
        <f t="shared" si="2"/>
        <v>25.86189594</v>
      </c>
      <c r="M8" s="326">
        <f t="shared" si="2"/>
        <v>0</v>
      </c>
      <c r="N8" s="322">
        <f t="shared" si="2"/>
        <v>55.422981609032256</v>
      </c>
    </row>
    <row r="9" spans="1:14" s="15" customFormat="1" ht="11.25" customHeight="1" thickBot="1" x14ac:dyDescent="0.3">
      <c r="A9" s="23"/>
      <c r="B9" s="27"/>
      <c r="C9" s="24"/>
      <c r="D9" s="28"/>
      <c r="E9" s="25"/>
      <c r="F9" s="25"/>
      <c r="G9" s="25"/>
      <c r="H9" s="25"/>
      <c r="I9" s="25"/>
      <c r="J9" s="25"/>
      <c r="K9" s="191"/>
      <c r="L9" s="191"/>
      <c r="M9" s="25"/>
      <c r="N9" s="26"/>
    </row>
    <row r="10" spans="1:14" s="16" customFormat="1" ht="24.75" customHeight="1" x14ac:dyDescent="0.25">
      <c r="A10" s="449"/>
      <c r="B10" s="518" t="s">
        <v>28</v>
      </c>
      <c r="C10" s="526"/>
      <c r="D10" s="38" t="s">
        <v>6</v>
      </c>
      <c r="E10" s="39">
        <f>SUM(E11:E13)</f>
        <v>212.22196130903225</v>
      </c>
      <c r="F10" s="39">
        <f t="shared" ref="F10:K10" si="3">SUM(F11:F13)</f>
        <v>112.24487596</v>
      </c>
      <c r="G10" s="39">
        <f t="shared" si="3"/>
        <v>0</v>
      </c>
      <c r="H10" s="39">
        <f t="shared" si="3"/>
        <v>59.97957384</v>
      </c>
      <c r="I10" s="39">
        <f t="shared" si="3"/>
        <v>39.042061390000001</v>
      </c>
      <c r="J10" s="553"/>
      <c r="K10" s="192">
        <f t="shared" si="3"/>
        <v>45.54</v>
      </c>
      <c r="L10" s="192">
        <f t="shared" ref="L10" si="4">SUM(L11:L13)</f>
        <v>296.14915700000006</v>
      </c>
      <c r="M10" s="39">
        <f t="shared" ref="M10" si="5">SUM(M11:M13)</f>
        <v>0</v>
      </c>
      <c r="N10" s="40">
        <f t="shared" ref="N10" si="6">SUM(N11:N13)</f>
        <v>652.93275353903221</v>
      </c>
    </row>
    <row r="11" spans="1:14" s="16" customFormat="1" ht="24.75" customHeight="1" thickBot="1" x14ac:dyDescent="0.3">
      <c r="A11" s="450"/>
      <c r="B11" s="519"/>
      <c r="C11" s="527"/>
      <c r="D11" s="29" t="s">
        <v>15</v>
      </c>
      <c r="E11" s="288">
        <f t="shared" ref="E11:I13" si="7">E84+E104+E132+E149+E160+E171+E182+E193+E204+E225+E242+E253</f>
        <v>168.22633616000002</v>
      </c>
      <c r="F11" s="288">
        <f t="shared" si="7"/>
        <v>109.99997844000001</v>
      </c>
      <c r="G11" s="288">
        <f t="shared" si="7"/>
        <v>0</v>
      </c>
      <c r="H11" s="288">
        <f t="shared" si="7"/>
        <v>32.201015429999998</v>
      </c>
      <c r="I11" s="288">
        <f t="shared" si="7"/>
        <v>32.201015429999998</v>
      </c>
      <c r="J11" s="554"/>
      <c r="K11" s="291">
        <f t="shared" ref="K11" si="8">K84+K104+K132+K149+K160+K171+K182+K193+K204+K225+K242+K253</f>
        <v>33.228000000000002</v>
      </c>
      <c r="L11" s="291">
        <f t="shared" ref="L11" si="9">L84+L104+L132+L149+L160+L171+L182+L193+L204+L225+L242+L253</f>
        <v>209.98600000000002</v>
      </c>
      <c r="M11" s="42">
        <f>M84+M104+M132+M149+M160+M171+M182+M193+M204+M225+M242+M253</f>
        <v>0</v>
      </c>
      <c r="N11" s="59">
        <f>E11+H11+I11+K11+L11+M11</f>
        <v>475.84236701999998</v>
      </c>
    </row>
    <row r="12" spans="1:14" s="16" customFormat="1" ht="24.75" customHeight="1" thickBot="1" x14ac:dyDescent="0.3">
      <c r="A12" s="450"/>
      <c r="B12" s="519"/>
      <c r="C12" s="527"/>
      <c r="D12" s="29" t="s">
        <v>7</v>
      </c>
      <c r="E12" s="288">
        <f t="shared" si="7"/>
        <v>42.161854589999997</v>
      </c>
      <c r="F12" s="288">
        <f t="shared" si="7"/>
        <v>2.2448975199999999</v>
      </c>
      <c r="G12" s="288">
        <f t="shared" si="7"/>
        <v>0</v>
      </c>
      <c r="H12" s="288">
        <f t="shared" si="7"/>
        <v>26.497163629999999</v>
      </c>
      <c r="I12" s="288">
        <f t="shared" si="7"/>
        <v>6.4971636300000002</v>
      </c>
      <c r="J12" s="554"/>
      <c r="K12" s="291">
        <f t="shared" ref="K12" si="10">K85+K105+K133+K150+K161+K172+K183+K194+K205+K226+K243+K254</f>
        <v>8.0060000000000002</v>
      </c>
      <c r="L12" s="291">
        <f t="shared" ref="L12" si="11">L85+L105+L133+L150+L161+L172+L183+L194+L205+L226+L243+L254</f>
        <v>68.781000000000006</v>
      </c>
      <c r="M12" s="42">
        <f>M85+M105+M133+M150+M161+M172+M183+M194+M205+M226+M243+M254</f>
        <v>0</v>
      </c>
      <c r="N12" s="59">
        <f t="shared" ref="N12:N13" si="12">E12+H12+I12+K12+L12+M12</f>
        <v>151.94318185</v>
      </c>
    </row>
    <row r="13" spans="1:14" s="16" customFormat="1" ht="24.75" customHeight="1" thickBot="1" x14ac:dyDescent="0.3">
      <c r="A13" s="451"/>
      <c r="B13" s="520"/>
      <c r="C13" s="528"/>
      <c r="D13" s="287" t="s">
        <v>8</v>
      </c>
      <c r="E13" s="288">
        <f t="shared" si="7"/>
        <v>1.8337705590322579</v>
      </c>
      <c r="F13" s="288">
        <f t="shared" si="7"/>
        <v>0</v>
      </c>
      <c r="G13" s="288">
        <f t="shared" si="7"/>
        <v>0</v>
      </c>
      <c r="H13" s="288">
        <f t="shared" si="7"/>
        <v>1.2813947800000001</v>
      </c>
      <c r="I13" s="288">
        <f t="shared" si="7"/>
        <v>0.34388233000000001</v>
      </c>
      <c r="J13" s="555"/>
      <c r="K13" s="291">
        <f>K86+K106+K134+K151+K162+K173+K184+K195+K206+K227+K244+K255</f>
        <v>4.306</v>
      </c>
      <c r="L13" s="291">
        <f>L86+L106+L134+L151+L162+L173+L184+L195+L206+L227+L244+L255</f>
        <v>17.382156999999999</v>
      </c>
      <c r="M13" s="288">
        <f>M86+M106+M134+M151+M162+M173+M184+M195+M206+M227+M244+M255</f>
        <v>0</v>
      </c>
      <c r="N13" s="292">
        <f t="shared" si="12"/>
        <v>25.147204669032256</v>
      </c>
    </row>
    <row r="14" spans="1:14" s="15" customFormat="1" ht="11.25" customHeight="1" thickBot="1" x14ac:dyDescent="0.3">
      <c r="A14" s="45"/>
      <c r="B14" s="28"/>
      <c r="C14" s="24"/>
      <c r="D14" s="28"/>
      <c r="E14" s="46"/>
      <c r="F14" s="46"/>
      <c r="G14" s="46"/>
      <c r="H14" s="46"/>
      <c r="I14" s="46"/>
      <c r="J14" s="46"/>
      <c r="K14" s="194"/>
      <c r="L14" s="46"/>
      <c r="M14" s="46"/>
      <c r="N14" s="47"/>
    </row>
    <row r="15" spans="1:14" ht="39.75" customHeight="1" thickBot="1" x14ac:dyDescent="0.3">
      <c r="A15" s="31"/>
      <c r="B15" s="32"/>
      <c r="C15" s="32"/>
      <c r="D15" s="32"/>
      <c r="E15" s="49" t="s">
        <v>41</v>
      </c>
      <c r="F15" s="48" t="s">
        <v>42</v>
      </c>
      <c r="G15" s="50"/>
      <c r="H15" s="32"/>
      <c r="I15" s="32"/>
      <c r="J15" s="32"/>
      <c r="K15" s="195"/>
      <c r="L15" s="32"/>
      <c r="M15" s="32"/>
      <c r="N15" s="33"/>
    </row>
    <row r="16" spans="1:14" ht="21" customHeight="1" thickBot="1" x14ac:dyDescent="0.3">
      <c r="A16" s="521" t="s">
        <v>107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3"/>
    </row>
    <row r="17" spans="1:18" s="14" customFormat="1" ht="29.25" customHeight="1" x14ac:dyDescent="0.25">
      <c r="A17" s="5"/>
      <c r="B17" s="6" t="s">
        <v>11</v>
      </c>
      <c r="C17" s="524" t="s">
        <v>12</v>
      </c>
      <c r="D17" s="525"/>
      <c r="E17" s="525"/>
      <c r="F17" s="525"/>
      <c r="G17" s="525"/>
      <c r="H17" s="525"/>
      <c r="I17" s="525"/>
      <c r="J17" s="525"/>
      <c r="K17" s="458"/>
      <c r="L17" s="458"/>
      <c r="M17" s="458"/>
      <c r="N17" s="459"/>
      <c r="R17" s="44"/>
    </row>
    <row r="18" spans="1:18" s="15" customFormat="1" ht="29.25" customHeight="1" x14ac:dyDescent="0.25">
      <c r="A18" s="460" t="s">
        <v>13</v>
      </c>
      <c r="B18" s="463" t="s">
        <v>137</v>
      </c>
      <c r="C18" s="558"/>
      <c r="D18" s="342" t="s">
        <v>14</v>
      </c>
      <c r="E18" s="343">
        <f t="shared" ref="E18:I18" si="13">SUM(E19:E21)</f>
        <v>0</v>
      </c>
      <c r="F18" s="343">
        <f t="shared" si="13"/>
        <v>0</v>
      </c>
      <c r="G18" s="343">
        <f t="shared" si="13"/>
        <v>0</v>
      </c>
      <c r="H18" s="343">
        <f t="shared" si="13"/>
        <v>0</v>
      </c>
      <c r="I18" s="343">
        <f t="shared" si="13"/>
        <v>0</v>
      </c>
      <c r="J18" s="469"/>
      <c r="K18" s="336">
        <f t="shared" ref="K18:M18" si="14">SUM(K19:K21)</f>
        <v>2.1379999999999999</v>
      </c>
      <c r="L18" s="336">
        <f t="shared" si="14"/>
        <v>0</v>
      </c>
      <c r="M18" s="36">
        <f t="shared" si="14"/>
        <v>0</v>
      </c>
      <c r="N18" s="41">
        <f>E18+H18+I18+K18+L18+M18</f>
        <v>2.1379999999999999</v>
      </c>
    </row>
    <row r="19" spans="1:18" s="14" customFormat="1" ht="29.25" customHeight="1" x14ac:dyDescent="0.25">
      <c r="A19" s="461"/>
      <c r="B19" s="464"/>
      <c r="C19" s="559"/>
      <c r="D19" s="344" t="s">
        <v>15</v>
      </c>
      <c r="E19" s="345"/>
      <c r="F19" s="345"/>
      <c r="G19" s="345"/>
      <c r="H19" s="346"/>
      <c r="I19" s="346"/>
      <c r="J19" s="470"/>
      <c r="K19" s="333">
        <v>0</v>
      </c>
      <c r="L19" s="337">
        <v>0</v>
      </c>
      <c r="M19" s="167"/>
      <c r="N19" s="186">
        <f t="shared" ref="N19:N21" si="15">E19+H19+I19+K19+L19+M19</f>
        <v>0</v>
      </c>
    </row>
    <row r="20" spans="1:18" s="14" customFormat="1" ht="29.25" customHeight="1" x14ac:dyDescent="0.25">
      <c r="A20" s="461"/>
      <c r="B20" s="464"/>
      <c r="C20" s="559"/>
      <c r="D20" s="344" t="s">
        <v>7</v>
      </c>
      <c r="E20" s="345">
        <v>0</v>
      </c>
      <c r="F20" s="345"/>
      <c r="G20" s="345"/>
      <c r="H20" s="346"/>
      <c r="I20" s="346"/>
      <c r="J20" s="470"/>
      <c r="K20" s="333">
        <v>2.0739999999999998</v>
      </c>
      <c r="L20" s="337">
        <v>0</v>
      </c>
      <c r="M20" s="167"/>
      <c r="N20" s="186">
        <f t="shared" si="15"/>
        <v>2.0739999999999998</v>
      </c>
    </row>
    <row r="21" spans="1:18" s="14" customFormat="1" ht="29.25" customHeight="1" x14ac:dyDescent="0.25">
      <c r="A21" s="462"/>
      <c r="B21" s="465"/>
      <c r="C21" s="560"/>
      <c r="D21" s="344" t="s">
        <v>8</v>
      </c>
      <c r="E21" s="345">
        <v>0</v>
      </c>
      <c r="F21" s="345"/>
      <c r="G21" s="345"/>
      <c r="H21" s="346">
        <v>0</v>
      </c>
      <c r="I21" s="346">
        <v>0</v>
      </c>
      <c r="J21" s="471"/>
      <c r="K21" s="334">
        <v>6.4000000000000001E-2</v>
      </c>
      <c r="L21" s="337">
        <v>0</v>
      </c>
      <c r="M21" s="167"/>
      <c r="N21" s="186">
        <f t="shared" si="15"/>
        <v>6.4000000000000001E-2</v>
      </c>
    </row>
    <row r="22" spans="1:18" s="14" customFormat="1" ht="29.25" customHeight="1" x14ac:dyDescent="0.25">
      <c r="A22" s="5"/>
      <c r="B22" s="6" t="s">
        <v>11</v>
      </c>
      <c r="C22" s="524" t="s">
        <v>12</v>
      </c>
      <c r="D22" s="525"/>
      <c r="E22" s="525"/>
      <c r="F22" s="525"/>
      <c r="G22" s="525"/>
      <c r="H22" s="525"/>
      <c r="I22" s="525"/>
      <c r="J22" s="525"/>
      <c r="K22" s="458"/>
      <c r="L22" s="458"/>
      <c r="M22" s="458"/>
      <c r="N22" s="459"/>
      <c r="R22" s="44"/>
    </row>
    <row r="23" spans="1:18" s="15" customFormat="1" ht="29.25" customHeight="1" x14ac:dyDescent="0.25">
      <c r="A23" s="460" t="s">
        <v>123</v>
      </c>
      <c r="B23" s="463" t="s">
        <v>138</v>
      </c>
      <c r="C23" s="558"/>
      <c r="D23" s="342" t="s">
        <v>14</v>
      </c>
      <c r="E23" s="343">
        <f t="shared" ref="E23:I23" si="16">SUM(E24:E26)</f>
        <v>0</v>
      </c>
      <c r="F23" s="343">
        <f t="shared" si="16"/>
        <v>0</v>
      </c>
      <c r="G23" s="343">
        <f t="shared" si="16"/>
        <v>0</v>
      </c>
      <c r="H23" s="343">
        <f t="shared" si="16"/>
        <v>0</v>
      </c>
      <c r="I23" s="343">
        <f t="shared" si="16"/>
        <v>0</v>
      </c>
      <c r="J23" s="469"/>
      <c r="K23" s="336">
        <f t="shared" ref="K23:M23" si="17">SUM(K24:K26)</f>
        <v>1.3340000000000001</v>
      </c>
      <c r="L23" s="336">
        <f t="shared" si="17"/>
        <v>0</v>
      </c>
      <c r="M23" s="36">
        <f t="shared" si="17"/>
        <v>0</v>
      </c>
      <c r="N23" s="41">
        <f>E23+H23+I23+K23+L23+M23</f>
        <v>1.3340000000000001</v>
      </c>
    </row>
    <row r="24" spans="1:18" s="14" customFormat="1" ht="29.25" customHeight="1" x14ac:dyDescent="0.25">
      <c r="A24" s="461"/>
      <c r="B24" s="464"/>
      <c r="C24" s="559"/>
      <c r="D24" s="344" t="s">
        <v>15</v>
      </c>
      <c r="E24" s="345"/>
      <c r="F24" s="345"/>
      <c r="G24" s="345"/>
      <c r="H24" s="346"/>
      <c r="I24" s="346"/>
      <c r="J24" s="470"/>
      <c r="K24" s="333">
        <v>0</v>
      </c>
      <c r="L24" s="337">
        <v>0</v>
      </c>
      <c r="M24" s="167"/>
      <c r="N24" s="186">
        <f t="shared" ref="N24:N26" si="18">E24+H24+I24+K24+L24+M24</f>
        <v>0</v>
      </c>
    </row>
    <row r="25" spans="1:18" s="14" customFormat="1" ht="29.25" customHeight="1" x14ac:dyDescent="0.25">
      <c r="A25" s="461"/>
      <c r="B25" s="464"/>
      <c r="C25" s="559"/>
      <c r="D25" s="344" t="s">
        <v>7</v>
      </c>
      <c r="E25" s="345">
        <v>0</v>
      </c>
      <c r="F25" s="345"/>
      <c r="G25" s="345"/>
      <c r="H25" s="346"/>
      <c r="I25" s="346"/>
      <c r="J25" s="470"/>
      <c r="K25" s="333">
        <v>1.294</v>
      </c>
      <c r="L25" s="337">
        <v>0</v>
      </c>
      <c r="M25" s="167"/>
      <c r="N25" s="186">
        <f t="shared" si="18"/>
        <v>1.294</v>
      </c>
    </row>
    <row r="26" spans="1:18" s="14" customFormat="1" ht="29.25" customHeight="1" x14ac:dyDescent="0.25">
      <c r="A26" s="462"/>
      <c r="B26" s="465"/>
      <c r="C26" s="560"/>
      <c r="D26" s="344" t="s">
        <v>8</v>
      </c>
      <c r="E26" s="345">
        <v>0</v>
      </c>
      <c r="F26" s="345"/>
      <c r="G26" s="345"/>
      <c r="H26" s="346">
        <v>0</v>
      </c>
      <c r="I26" s="346">
        <v>0</v>
      </c>
      <c r="J26" s="471"/>
      <c r="K26" s="334">
        <v>0.04</v>
      </c>
      <c r="L26" s="337">
        <v>0</v>
      </c>
      <c r="M26" s="167"/>
      <c r="N26" s="186">
        <f t="shared" si="18"/>
        <v>0.04</v>
      </c>
    </row>
    <row r="27" spans="1:18" s="14" customFormat="1" ht="29.25" customHeight="1" x14ac:dyDescent="0.25">
      <c r="A27" s="5"/>
      <c r="B27" s="6" t="s">
        <v>11</v>
      </c>
      <c r="C27" s="524" t="s">
        <v>12</v>
      </c>
      <c r="D27" s="525"/>
      <c r="E27" s="525"/>
      <c r="F27" s="525"/>
      <c r="G27" s="525"/>
      <c r="H27" s="525"/>
      <c r="I27" s="525"/>
      <c r="J27" s="525"/>
      <c r="K27" s="458"/>
      <c r="L27" s="458"/>
      <c r="M27" s="458"/>
      <c r="N27" s="459"/>
      <c r="R27" s="44"/>
    </row>
    <row r="28" spans="1:18" s="15" customFormat="1" ht="29.25" customHeight="1" x14ac:dyDescent="0.25">
      <c r="A28" s="460" t="s">
        <v>124</v>
      </c>
      <c r="B28" s="463" t="s">
        <v>139</v>
      </c>
      <c r="C28" s="558"/>
      <c r="D28" s="342" t="s">
        <v>14</v>
      </c>
      <c r="E28" s="343">
        <f t="shared" ref="E28:I28" si="19">SUM(E29:E31)</f>
        <v>0</v>
      </c>
      <c r="F28" s="343">
        <f t="shared" si="19"/>
        <v>0</v>
      </c>
      <c r="G28" s="343">
        <f t="shared" si="19"/>
        <v>0</v>
      </c>
      <c r="H28" s="343">
        <f t="shared" si="19"/>
        <v>0</v>
      </c>
      <c r="I28" s="343">
        <f t="shared" si="19"/>
        <v>0</v>
      </c>
      <c r="J28" s="469"/>
      <c r="K28" s="198">
        <f t="shared" ref="K28:M28" si="20">SUM(K29:K31)</f>
        <v>1.28</v>
      </c>
      <c r="L28" s="336">
        <f t="shared" si="20"/>
        <v>0</v>
      </c>
      <c r="M28" s="36">
        <f t="shared" si="20"/>
        <v>0</v>
      </c>
      <c r="N28" s="41">
        <f>E28+H28+I28+K28+L28+M28</f>
        <v>1.28</v>
      </c>
    </row>
    <row r="29" spans="1:18" s="14" customFormat="1" ht="29.25" customHeight="1" x14ac:dyDescent="0.25">
      <c r="A29" s="461"/>
      <c r="B29" s="464"/>
      <c r="C29" s="559"/>
      <c r="D29" s="344" t="s">
        <v>15</v>
      </c>
      <c r="E29" s="345"/>
      <c r="F29" s="345"/>
      <c r="G29" s="345"/>
      <c r="H29" s="346"/>
      <c r="I29" s="346"/>
      <c r="J29" s="470"/>
      <c r="K29" s="199">
        <v>0</v>
      </c>
      <c r="L29" s="337">
        <v>0</v>
      </c>
      <c r="M29" s="167"/>
      <c r="N29" s="186">
        <f t="shared" ref="N29:N31" si="21">E29+H29+I29+K29+L29+M29</f>
        <v>0</v>
      </c>
    </row>
    <row r="30" spans="1:18" s="14" customFormat="1" ht="29.25" customHeight="1" x14ac:dyDescent="0.25">
      <c r="A30" s="461"/>
      <c r="B30" s="464"/>
      <c r="C30" s="559"/>
      <c r="D30" s="344" t="s">
        <v>7</v>
      </c>
      <c r="E30" s="345">
        <v>0</v>
      </c>
      <c r="F30" s="345"/>
      <c r="G30" s="345"/>
      <c r="H30" s="346"/>
      <c r="I30" s="346"/>
      <c r="J30" s="470"/>
      <c r="K30" s="199">
        <v>0</v>
      </c>
      <c r="L30" s="337">
        <v>0</v>
      </c>
      <c r="M30" s="167"/>
      <c r="N30" s="186">
        <f t="shared" si="21"/>
        <v>0</v>
      </c>
    </row>
    <row r="31" spans="1:18" s="14" customFormat="1" ht="29.25" customHeight="1" x14ac:dyDescent="0.25">
      <c r="A31" s="462"/>
      <c r="B31" s="465"/>
      <c r="C31" s="560"/>
      <c r="D31" s="344" t="s">
        <v>8</v>
      </c>
      <c r="E31" s="345">
        <v>0</v>
      </c>
      <c r="F31" s="345"/>
      <c r="G31" s="345"/>
      <c r="H31" s="346">
        <v>0</v>
      </c>
      <c r="I31" s="346">
        <v>0</v>
      </c>
      <c r="J31" s="471"/>
      <c r="K31" s="199">
        <v>1.28</v>
      </c>
      <c r="L31" s="337">
        <v>0</v>
      </c>
      <c r="M31" s="167"/>
      <c r="N31" s="186">
        <f t="shared" si="21"/>
        <v>1.28</v>
      </c>
    </row>
    <row r="32" spans="1:18" s="14" customFormat="1" ht="32.25" customHeight="1" x14ac:dyDescent="0.25">
      <c r="A32" s="5"/>
      <c r="B32" s="6" t="s">
        <v>11</v>
      </c>
      <c r="C32" s="524" t="s">
        <v>12</v>
      </c>
      <c r="D32" s="525"/>
      <c r="E32" s="525"/>
      <c r="F32" s="525"/>
      <c r="G32" s="525"/>
      <c r="H32" s="525"/>
      <c r="I32" s="525"/>
      <c r="J32" s="525"/>
      <c r="K32" s="458"/>
      <c r="L32" s="458"/>
      <c r="M32" s="458"/>
      <c r="N32" s="459"/>
      <c r="R32" s="44"/>
    </row>
    <row r="33" spans="1:18" s="15" customFormat="1" ht="21.75" customHeight="1" x14ac:dyDescent="0.25">
      <c r="A33" s="460" t="s">
        <v>125</v>
      </c>
      <c r="B33" s="463" t="s">
        <v>140</v>
      </c>
      <c r="C33" s="558"/>
      <c r="D33" s="342" t="s">
        <v>14</v>
      </c>
      <c r="E33" s="343">
        <f t="shared" ref="E33:I33" si="22">SUM(E34:E36)</f>
        <v>0</v>
      </c>
      <c r="F33" s="343">
        <f t="shared" si="22"/>
        <v>0</v>
      </c>
      <c r="G33" s="343">
        <f t="shared" si="22"/>
        <v>0</v>
      </c>
      <c r="H33" s="343">
        <f t="shared" si="22"/>
        <v>0</v>
      </c>
      <c r="I33" s="343">
        <f t="shared" si="22"/>
        <v>0</v>
      </c>
      <c r="J33" s="469"/>
      <c r="K33" s="198">
        <f t="shared" ref="K33:M33" si="23">SUM(K34:K36)</f>
        <v>1.34</v>
      </c>
      <c r="L33" s="336">
        <f t="shared" si="23"/>
        <v>0</v>
      </c>
      <c r="M33" s="36">
        <f t="shared" si="23"/>
        <v>0</v>
      </c>
      <c r="N33" s="41">
        <f>E33+H33+I33+K33+L33+M33</f>
        <v>1.34</v>
      </c>
    </row>
    <row r="34" spans="1:18" s="14" customFormat="1" ht="21.75" customHeight="1" x14ac:dyDescent="0.25">
      <c r="A34" s="461"/>
      <c r="B34" s="464"/>
      <c r="C34" s="559"/>
      <c r="D34" s="344" t="s">
        <v>15</v>
      </c>
      <c r="E34" s="345"/>
      <c r="F34" s="345"/>
      <c r="G34" s="345"/>
      <c r="H34" s="346"/>
      <c r="I34" s="346"/>
      <c r="J34" s="470"/>
      <c r="K34" s="199">
        <v>0</v>
      </c>
      <c r="L34" s="337">
        <v>0</v>
      </c>
      <c r="M34" s="167"/>
      <c r="N34" s="186">
        <f t="shared" ref="N34:N36" si="24">E34+H34+I34+K34+L34+M34</f>
        <v>0</v>
      </c>
    </row>
    <row r="35" spans="1:18" s="14" customFormat="1" ht="21.75" customHeight="1" x14ac:dyDescent="0.25">
      <c r="A35" s="461"/>
      <c r="B35" s="464"/>
      <c r="C35" s="559"/>
      <c r="D35" s="344" t="s">
        <v>7</v>
      </c>
      <c r="E35" s="345">
        <v>0</v>
      </c>
      <c r="F35" s="345"/>
      <c r="G35" s="345"/>
      <c r="H35" s="346"/>
      <c r="I35" s="346"/>
      <c r="J35" s="470"/>
      <c r="K35" s="199">
        <v>0</v>
      </c>
      <c r="L35" s="337">
        <v>0</v>
      </c>
      <c r="M35" s="167"/>
      <c r="N35" s="186">
        <f t="shared" si="24"/>
        <v>0</v>
      </c>
    </row>
    <row r="36" spans="1:18" s="14" customFormat="1" ht="21.75" customHeight="1" x14ac:dyDescent="0.25">
      <c r="A36" s="462"/>
      <c r="B36" s="465"/>
      <c r="C36" s="560"/>
      <c r="D36" s="344" t="s">
        <v>8</v>
      </c>
      <c r="E36" s="345">
        <v>0</v>
      </c>
      <c r="F36" s="345"/>
      <c r="G36" s="345"/>
      <c r="H36" s="346">
        <v>0</v>
      </c>
      <c r="I36" s="346">
        <v>0</v>
      </c>
      <c r="J36" s="471"/>
      <c r="K36" s="199">
        <v>1.34</v>
      </c>
      <c r="L36" s="337">
        <v>0</v>
      </c>
      <c r="M36" s="167"/>
      <c r="N36" s="186">
        <f t="shared" si="24"/>
        <v>1.34</v>
      </c>
    </row>
    <row r="37" spans="1:18" s="14" customFormat="1" ht="32.25" customHeight="1" x14ac:dyDescent="0.25">
      <c r="A37" s="5"/>
      <c r="B37" s="6" t="s">
        <v>11</v>
      </c>
      <c r="C37" s="524" t="s">
        <v>12</v>
      </c>
      <c r="D37" s="525"/>
      <c r="E37" s="525"/>
      <c r="F37" s="525"/>
      <c r="G37" s="525"/>
      <c r="H37" s="525"/>
      <c r="I37" s="525"/>
      <c r="J37" s="525"/>
      <c r="K37" s="458"/>
      <c r="L37" s="458"/>
      <c r="M37" s="458"/>
      <c r="N37" s="459"/>
      <c r="R37" s="44"/>
    </row>
    <row r="38" spans="1:18" s="15" customFormat="1" ht="21.75" customHeight="1" x14ac:dyDescent="0.25">
      <c r="A38" s="460" t="s">
        <v>126</v>
      </c>
      <c r="B38" s="463" t="s">
        <v>136</v>
      </c>
      <c r="C38" s="558"/>
      <c r="D38" s="342" t="s">
        <v>14</v>
      </c>
      <c r="E38" s="343">
        <f t="shared" ref="E38:I38" si="25">SUM(E39:E41)</f>
        <v>0</v>
      </c>
      <c r="F38" s="343">
        <f t="shared" si="25"/>
        <v>0</v>
      </c>
      <c r="G38" s="343">
        <f t="shared" si="25"/>
        <v>0</v>
      </c>
      <c r="H38" s="343">
        <f t="shared" si="25"/>
        <v>0</v>
      </c>
      <c r="I38" s="343">
        <f t="shared" si="25"/>
        <v>0</v>
      </c>
      <c r="J38" s="469"/>
      <c r="K38" s="198">
        <f t="shared" ref="K38:M38" si="26">SUM(K39:K41)</f>
        <v>3.992</v>
      </c>
      <c r="L38" s="336">
        <f t="shared" si="26"/>
        <v>0</v>
      </c>
      <c r="M38" s="36">
        <f t="shared" si="26"/>
        <v>0</v>
      </c>
      <c r="N38" s="41">
        <f>E38+H38+I38+K38+L38+M38</f>
        <v>3.992</v>
      </c>
    </row>
    <row r="39" spans="1:18" s="14" customFormat="1" ht="21.75" customHeight="1" x14ac:dyDescent="0.25">
      <c r="A39" s="461"/>
      <c r="B39" s="464"/>
      <c r="C39" s="559"/>
      <c r="D39" s="344" t="s">
        <v>15</v>
      </c>
      <c r="E39" s="345"/>
      <c r="F39" s="345"/>
      <c r="G39" s="345"/>
      <c r="H39" s="346"/>
      <c r="I39" s="346"/>
      <c r="J39" s="470"/>
      <c r="K39" s="199"/>
      <c r="L39" s="337"/>
      <c r="M39" s="167"/>
      <c r="N39" s="186">
        <f t="shared" ref="N39:N41" si="27">E39+H39+I39+K39+L39+M39</f>
        <v>0</v>
      </c>
    </row>
    <row r="40" spans="1:18" s="14" customFormat="1" ht="21.75" customHeight="1" x14ac:dyDescent="0.25">
      <c r="A40" s="461"/>
      <c r="B40" s="464"/>
      <c r="C40" s="559"/>
      <c r="D40" s="344" t="s">
        <v>7</v>
      </c>
      <c r="E40" s="345">
        <v>0</v>
      </c>
      <c r="F40" s="345"/>
      <c r="G40" s="345"/>
      <c r="H40" s="346"/>
      <c r="I40" s="346"/>
      <c r="J40" s="470"/>
      <c r="K40" s="199">
        <v>3.96</v>
      </c>
      <c r="L40" s="337">
        <v>0</v>
      </c>
      <c r="M40" s="167"/>
      <c r="N40" s="186">
        <f t="shared" si="27"/>
        <v>3.96</v>
      </c>
    </row>
    <row r="41" spans="1:18" s="14" customFormat="1" ht="21.75" customHeight="1" x14ac:dyDescent="0.25">
      <c r="A41" s="462"/>
      <c r="B41" s="465"/>
      <c r="C41" s="560"/>
      <c r="D41" s="344" t="s">
        <v>8</v>
      </c>
      <c r="E41" s="345">
        <v>0</v>
      </c>
      <c r="F41" s="345"/>
      <c r="G41" s="345"/>
      <c r="H41" s="346">
        <v>0</v>
      </c>
      <c r="I41" s="346">
        <v>0</v>
      </c>
      <c r="J41" s="471"/>
      <c r="K41" s="199">
        <v>3.2000000000000001E-2</v>
      </c>
      <c r="L41" s="337">
        <v>0</v>
      </c>
      <c r="M41" s="167"/>
      <c r="N41" s="186">
        <f t="shared" si="27"/>
        <v>3.2000000000000001E-2</v>
      </c>
    </row>
    <row r="42" spans="1:18" s="14" customFormat="1" ht="26.25" customHeight="1" x14ac:dyDescent="0.25">
      <c r="A42" s="5"/>
      <c r="B42" s="6" t="s">
        <v>11</v>
      </c>
      <c r="C42" s="524" t="s">
        <v>12</v>
      </c>
      <c r="D42" s="525"/>
      <c r="E42" s="525"/>
      <c r="F42" s="525"/>
      <c r="G42" s="525"/>
      <c r="H42" s="525"/>
      <c r="I42" s="525"/>
      <c r="J42" s="525"/>
      <c r="K42" s="458"/>
      <c r="L42" s="458"/>
      <c r="M42" s="458"/>
      <c r="N42" s="459"/>
      <c r="R42" s="44"/>
    </row>
    <row r="43" spans="1:18" s="15" customFormat="1" ht="21.75" customHeight="1" x14ac:dyDescent="0.25">
      <c r="A43" s="460" t="s">
        <v>129</v>
      </c>
      <c r="B43" s="463" t="s">
        <v>172</v>
      </c>
      <c r="C43" s="558"/>
      <c r="D43" s="342" t="s">
        <v>14</v>
      </c>
      <c r="E43" s="343">
        <f t="shared" ref="E43:I43" si="28">SUM(E44:E46)</f>
        <v>0</v>
      </c>
      <c r="F43" s="343">
        <f t="shared" si="28"/>
        <v>0</v>
      </c>
      <c r="G43" s="343">
        <f t="shared" si="28"/>
        <v>0</v>
      </c>
      <c r="H43" s="343">
        <f t="shared" si="28"/>
        <v>0</v>
      </c>
      <c r="I43" s="343">
        <f t="shared" si="28"/>
        <v>0</v>
      </c>
      <c r="J43" s="469"/>
      <c r="K43" s="198">
        <f t="shared" ref="K43:M43" si="29">SUM(K44:K46)</f>
        <v>0</v>
      </c>
      <c r="L43" s="336">
        <f t="shared" si="29"/>
        <v>7.17</v>
      </c>
      <c r="M43" s="381">
        <f t="shared" si="29"/>
        <v>0</v>
      </c>
      <c r="N43" s="41">
        <f>E43+H43+I43+K43+L43+M43</f>
        <v>7.17</v>
      </c>
    </row>
    <row r="44" spans="1:18" s="14" customFormat="1" ht="21.75" customHeight="1" x14ac:dyDescent="0.25">
      <c r="A44" s="461"/>
      <c r="B44" s="464"/>
      <c r="C44" s="559"/>
      <c r="D44" s="344" t="s">
        <v>15</v>
      </c>
      <c r="E44" s="345"/>
      <c r="F44" s="345"/>
      <c r="G44" s="345"/>
      <c r="H44" s="346"/>
      <c r="I44" s="346"/>
      <c r="J44" s="470"/>
      <c r="K44" s="199">
        <v>0</v>
      </c>
      <c r="L44" s="337"/>
      <c r="M44" s="167"/>
      <c r="N44" s="186">
        <f t="shared" ref="N44:N46" si="30">E44+H44+I44+K44+L44+M44</f>
        <v>0</v>
      </c>
    </row>
    <row r="45" spans="1:18" s="14" customFormat="1" ht="21.75" customHeight="1" x14ac:dyDescent="0.25">
      <c r="A45" s="461"/>
      <c r="B45" s="464"/>
      <c r="C45" s="559"/>
      <c r="D45" s="344" t="s">
        <v>7</v>
      </c>
      <c r="E45" s="345">
        <v>0</v>
      </c>
      <c r="F45" s="345"/>
      <c r="G45" s="345"/>
      <c r="H45" s="346"/>
      <c r="I45" s="346"/>
      <c r="J45" s="470"/>
      <c r="K45" s="199">
        <v>0</v>
      </c>
      <c r="L45" s="337">
        <v>6.95</v>
      </c>
      <c r="M45" s="167"/>
      <c r="N45" s="186">
        <f t="shared" si="30"/>
        <v>6.95</v>
      </c>
    </row>
    <row r="46" spans="1:18" s="14" customFormat="1" ht="21.75" customHeight="1" x14ac:dyDescent="0.25">
      <c r="A46" s="462"/>
      <c r="B46" s="465"/>
      <c r="C46" s="560"/>
      <c r="D46" s="344" t="s">
        <v>8</v>
      </c>
      <c r="E46" s="345">
        <v>0</v>
      </c>
      <c r="F46" s="345"/>
      <c r="G46" s="345"/>
      <c r="H46" s="346">
        <v>0</v>
      </c>
      <c r="I46" s="346">
        <v>0</v>
      </c>
      <c r="J46" s="471"/>
      <c r="K46" s="199">
        <v>0</v>
      </c>
      <c r="L46" s="428">
        <v>0.22</v>
      </c>
      <c r="M46" s="167"/>
      <c r="N46" s="186">
        <f t="shared" si="30"/>
        <v>0.22</v>
      </c>
    </row>
    <row r="47" spans="1:18" s="14" customFormat="1" ht="26.25" customHeight="1" x14ac:dyDescent="0.25">
      <c r="A47" s="5"/>
      <c r="B47" s="6" t="s">
        <v>11</v>
      </c>
      <c r="C47" s="524" t="s">
        <v>12</v>
      </c>
      <c r="D47" s="525"/>
      <c r="E47" s="525"/>
      <c r="F47" s="525"/>
      <c r="G47" s="525"/>
      <c r="H47" s="525"/>
      <c r="I47" s="525"/>
      <c r="J47" s="525"/>
      <c r="K47" s="458"/>
      <c r="L47" s="458"/>
      <c r="M47" s="458"/>
      <c r="N47" s="459"/>
      <c r="R47" s="44"/>
    </row>
    <row r="48" spans="1:18" s="15" customFormat="1" ht="21.75" customHeight="1" x14ac:dyDescent="0.25">
      <c r="A48" s="460" t="s">
        <v>130</v>
      </c>
      <c r="B48" s="463" t="s">
        <v>122</v>
      </c>
      <c r="C48" s="558"/>
      <c r="D48" s="342" t="s">
        <v>14</v>
      </c>
      <c r="E48" s="343">
        <f t="shared" ref="E48:I48" si="31">SUM(E49:E51)</f>
        <v>0</v>
      </c>
      <c r="F48" s="343">
        <f t="shared" si="31"/>
        <v>0</v>
      </c>
      <c r="G48" s="343">
        <f t="shared" si="31"/>
        <v>0</v>
      </c>
      <c r="H48" s="343">
        <f t="shared" si="31"/>
        <v>0</v>
      </c>
      <c r="I48" s="343">
        <f t="shared" si="31"/>
        <v>0</v>
      </c>
      <c r="J48" s="469"/>
      <c r="K48" s="198">
        <f t="shared" ref="K48:M48" si="32">SUM(K49:K51)</f>
        <v>1.38</v>
      </c>
      <c r="L48" s="336">
        <f t="shared" si="32"/>
        <v>31.285</v>
      </c>
      <c r="M48" s="36">
        <f t="shared" si="32"/>
        <v>0</v>
      </c>
      <c r="N48" s="41">
        <f>E48+H48+I48+K48+L48+M48</f>
        <v>32.664999999999999</v>
      </c>
    </row>
    <row r="49" spans="1:18" s="14" customFormat="1" ht="21.75" customHeight="1" x14ac:dyDescent="0.25">
      <c r="A49" s="461"/>
      <c r="B49" s="464"/>
      <c r="C49" s="559"/>
      <c r="D49" s="344" t="s">
        <v>15</v>
      </c>
      <c r="E49" s="345"/>
      <c r="F49" s="345"/>
      <c r="G49" s="345"/>
      <c r="H49" s="346"/>
      <c r="I49" s="346"/>
      <c r="J49" s="470"/>
      <c r="K49" s="199">
        <v>0</v>
      </c>
      <c r="L49" s="337"/>
      <c r="M49" s="167"/>
      <c r="N49" s="186">
        <f t="shared" ref="N49:N51" si="33">E49+H49+I49+K49+L49+M49</f>
        <v>0</v>
      </c>
    </row>
    <row r="50" spans="1:18" s="14" customFormat="1" ht="21.75" customHeight="1" x14ac:dyDescent="0.25">
      <c r="A50" s="461"/>
      <c r="B50" s="464"/>
      <c r="C50" s="559"/>
      <c r="D50" s="344" t="s">
        <v>7</v>
      </c>
      <c r="E50" s="345">
        <v>0</v>
      </c>
      <c r="F50" s="345"/>
      <c r="G50" s="345"/>
      <c r="H50" s="346"/>
      <c r="I50" s="346"/>
      <c r="J50" s="470"/>
      <c r="K50" s="199">
        <v>0</v>
      </c>
      <c r="L50" s="337">
        <v>31.033999999999999</v>
      </c>
      <c r="M50" s="167"/>
      <c r="N50" s="186">
        <f t="shared" si="33"/>
        <v>31.033999999999999</v>
      </c>
    </row>
    <row r="51" spans="1:18" s="14" customFormat="1" ht="21.75" customHeight="1" x14ac:dyDescent="0.25">
      <c r="A51" s="462"/>
      <c r="B51" s="465"/>
      <c r="C51" s="560"/>
      <c r="D51" s="344" t="s">
        <v>8</v>
      </c>
      <c r="E51" s="345">
        <v>0</v>
      </c>
      <c r="F51" s="345"/>
      <c r="G51" s="345"/>
      <c r="H51" s="346">
        <v>0</v>
      </c>
      <c r="I51" s="346">
        <v>0</v>
      </c>
      <c r="J51" s="471"/>
      <c r="K51" s="199">
        <v>1.38</v>
      </c>
      <c r="L51" s="428">
        <v>0.251</v>
      </c>
      <c r="M51" s="167"/>
      <c r="N51" s="186">
        <f t="shared" si="33"/>
        <v>1.6309999999999998</v>
      </c>
    </row>
    <row r="52" spans="1:18" s="14" customFormat="1" ht="26.25" customHeight="1" x14ac:dyDescent="0.25">
      <c r="A52" s="5"/>
      <c r="B52" s="6" t="s">
        <v>11</v>
      </c>
      <c r="C52" s="524" t="s">
        <v>12</v>
      </c>
      <c r="D52" s="525"/>
      <c r="E52" s="525"/>
      <c r="F52" s="525"/>
      <c r="G52" s="525"/>
      <c r="H52" s="525"/>
      <c r="I52" s="525"/>
      <c r="J52" s="525"/>
      <c r="K52" s="458"/>
      <c r="L52" s="458"/>
      <c r="M52" s="458"/>
      <c r="N52" s="459"/>
      <c r="R52" s="44"/>
    </row>
    <row r="53" spans="1:18" s="15" customFormat="1" ht="21.75" customHeight="1" x14ac:dyDescent="0.25">
      <c r="A53" s="460" t="s">
        <v>142</v>
      </c>
      <c r="B53" s="463" t="s">
        <v>127</v>
      </c>
      <c r="C53" s="558"/>
      <c r="D53" s="342" t="s">
        <v>14</v>
      </c>
      <c r="E53" s="343">
        <f t="shared" ref="E53:I53" si="34">SUM(E54:E56)</f>
        <v>0</v>
      </c>
      <c r="F53" s="343">
        <f t="shared" si="34"/>
        <v>0</v>
      </c>
      <c r="G53" s="343">
        <f t="shared" si="34"/>
        <v>0</v>
      </c>
      <c r="H53" s="343">
        <f t="shared" si="34"/>
        <v>0</v>
      </c>
      <c r="I53" s="343">
        <f t="shared" si="34"/>
        <v>0</v>
      </c>
      <c r="J53" s="469"/>
      <c r="K53" s="198">
        <f t="shared" ref="K53:M53" si="35">SUM(K54:K56)</f>
        <v>0</v>
      </c>
      <c r="L53" s="336">
        <f t="shared" si="35"/>
        <v>0.22</v>
      </c>
      <c r="M53" s="36">
        <f t="shared" si="35"/>
        <v>0</v>
      </c>
      <c r="N53" s="41">
        <f>E53+H53+I53+K53+L53+M53</f>
        <v>0.22</v>
      </c>
    </row>
    <row r="54" spans="1:18" s="14" customFormat="1" ht="21.75" customHeight="1" x14ac:dyDescent="0.25">
      <c r="A54" s="461"/>
      <c r="B54" s="464"/>
      <c r="C54" s="559"/>
      <c r="D54" s="344" t="s">
        <v>15</v>
      </c>
      <c r="E54" s="345"/>
      <c r="F54" s="345"/>
      <c r="G54" s="345"/>
      <c r="H54" s="346"/>
      <c r="I54" s="346"/>
      <c r="J54" s="470"/>
      <c r="K54" s="199"/>
      <c r="L54" s="337">
        <v>0</v>
      </c>
      <c r="M54" s="167"/>
      <c r="N54" s="186">
        <f t="shared" ref="N54:N56" si="36">E54+H54+I54+K54+L54+M54</f>
        <v>0</v>
      </c>
    </row>
    <row r="55" spans="1:18" s="14" customFormat="1" ht="21.75" customHeight="1" x14ac:dyDescent="0.25">
      <c r="A55" s="461"/>
      <c r="B55" s="464"/>
      <c r="C55" s="559"/>
      <c r="D55" s="344" t="s">
        <v>7</v>
      </c>
      <c r="E55" s="345">
        <v>0</v>
      </c>
      <c r="F55" s="345"/>
      <c r="G55" s="345"/>
      <c r="H55" s="346"/>
      <c r="I55" s="346"/>
      <c r="J55" s="470"/>
      <c r="K55" s="199"/>
      <c r="L55" s="337">
        <v>0</v>
      </c>
      <c r="M55" s="167"/>
      <c r="N55" s="186">
        <f t="shared" si="36"/>
        <v>0</v>
      </c>
    </row>
    <row r="56" spans="1:18" s="14" customFormat="1" ht="21.75" customHeight="1" x14ac:dyDescent="0.25">
      <c r="A56" s="462"/>
      <c r="B56" s="465"/>
      <c r="C56" s="560"/>
      <c r="D56" s="344" t="s">
        <v>8</v>
      </c>
      <c r="E56" s="345">
        <v>0</v>
      </c>
      <c r="F56" s="345"/>
      <c r="G56" s="345"/>
      <c r="H56" s="346">
        <v>0</v>
      </c>
      <c r="I56" s="346">
        <v>0</v>
      </c>
      <c r="J56" s="471"/>
      <c r="K56" s="199"/>
      <c r="L56" s="199">
        <v>0.22</v>
      </c>
      <c r="M56" s="167"/>
      <c r="N56" s="186">
        <f t="shared" si="36"/>
        <v>0.22</v>
      </c>
    </row>
    <row r="57" spans="1:18" s="14" customFormat="1" ht="26.25" customHeight="1" x14ac:dyDescent="0.25">
      <c r="A57" s="5"/>
      <c r="B57" s="6" t="s">
        <v>11</v>
      </c>
      <c r="C57" s="524" t="s">
        <v>12</v>
      </c>
      <c r="D57" s="525"/>
      <c r="E57" s="525"/>
      <c r="F57" s="525"/>
      <c r="G57" s="525"/>
      <c r="H57" s="525"/>
      <c r="I57" s="525"/>
      <c r="J57" s="525"/>
      <c r="K57" s="458"/>
      <c r="L57" s="458"/>
      <c r="M57" s="458"/>
      <c r="N57" s="459"/>
      <c r="R57" s="44"/>
    </row>
    <row r="58" spans="1:18" s="15" customFormat="1" ht="21.75" customHeight="1" x14ac:dyDescent="0.25">
      <c r="A58" s="460" t="s">
        <v>143</v>
      </c>
      <c r="B58" s="463" t="s">
        <v>128</v>
      </c>
      <c r="C58" s="558"/>
      <c r="D58" s="342" t="s">
        <v>14</v>
      </c>
      <c r="E58" s="343">
        <f t="shared" ref="E58:I58" si="37">SUM(E59:E61)</f>
        <v>0</v>
      </c>
      <c r="F58" s="343">
        <f t="shared" si="37"/>
        <v>0</v>
      </c>
      <c r="G58" s="343">
        <f t="shared" si="37"/>
        <v>0</v>
      </c>
      <c r="H58" s="343">
        <f t="shared" si="37"/>
        <v>0</v>
      </c>
      <c r="I58" s="343">
        <f t="shared" si="37"/>
        <v>0</v>
      </c>
      <c r="J58" s="469"/>
      <c r="K58" s="198">
        <f t="shared" ref="K58:M58" si="38">SUM(K59:K61)</f>
        <v>0</v>
      </c>
      <c r="L58" s="336">
        <f t="shared" si="38"/>
        <v>0.04</v>
      </c>
      <c r="M58" s="36">
        <f t="shared" si="38"/>
        <v>0</v>
      </c>
      <c r="N58" s="41">
        <f>E58+H58+I58+K58+L58+M58</f>
        <v>0.04</v>
      </c>
    </row>
    <row r="59" spans="1:18" s="14" customFormat="1" ht="21.75" customHeight="1" x14ac:dyDescent="0.25">
      <c r="A59" s="461"/>
      <c r="B59" s="464"/>
      <c r="C59" s="559"/>
      <c r="D59" s="344" t="s">
        <v>15</v>
      </c>
      <c r="E59" s="345"/>
      <c r="F59" s="345"/>
      <c r="G59" s="345"/>
      <c r="H59" s="346"/>
      <c r="I59" s="346"/>
      <c r="J59" s="470"/>
      <c r="K59" s="199"/>
      <c r="L59" s="337">
        <v>0</v>
      </c>
      <c r="M59" s="167"/>
      <c r="N59" s="186">
        <f t="shared" ref="N59:N61" si="39">E59+H59+I59+K59+L59+M59</f>
        <v>0</v>
      </c>
    </row>
    <row r="60" spans="1:18" s="14" customFormat="1" ht="21.75" customHeight="1" x14ac:dyDescent="0.25">
      <c r="A60" s="461"/>
      <c r="B60" s="464"/>
      <c r="C60" s="559"/>
      <c r="D60" s="344" t="s">
        <v>7</v>
      </c>
      <c r="E60" s="345">
        <v>0</v>
      </c>
      <c r="F60" s="345"/>
      <c r="G60" s="345"/>
      <c r="H60" s="346"/>
      <c r="I60" s="346"/>
      <c r="J60" s="470"/>
      <c r="K60" s="199"/>
      <c r="L60" s="337">
        <v>0</v>
      </c>
      <c r="M60" s="167"/>
      <c r="N60" s="186">
        <f t="shared" si="39"/>
        <v>0</v>
      </c>
    </row>
    <row r="61" spans="1:18" s="14" customFormat="1" ht="21.75" customHeight="1" x14ac:dyDescent="0.25">
      <c r="A61" s="462"/>
      <c r="B61" s="465"/>
      <c r="C61" s="560"/>
      <c r="D61" s="344" t="s">
        <v>8</v>
      </c>
      <c r="E61" s="345">
        <v>0</v>
      </c>
      <c r="F61" s="345"/>
      <c r="G61" s="345"/>
      <c r="H61" s="346">
        <v>0</v>
      </c>
      <c r="I61" s="346">
        <v>0</v>
      </c>
      <c r="J61" s="471"/>
      <c r="K61" s="199"/>
      <c r="L61" s="337">
        <v>0.04</v>
      </c>
      <c r="M61" s="167"/>
      <c r="N61" s="186">
        <f t="shared" si="39"/>
        <v>0.04</v>
      </c>
    </row>
    <row r="62" spans="1:18" s="14" customFormat="1" ht="26.25" customHeight="1" x14ac:dyDescent="0.25">
      <c r="A62" s="5"/>
      <c r="B62" s="6" t="s">
        <v>11</v>
      </c>
      <c r="C62" s="524" t="s">
        <v>12</v>
      </c>
      <c r="D62" s="525"/>
      <c r="E62" s="525"/>
      <c r="F62" s="525"/>
      <c r="G62" s="525"/>
      <c r="H62" s="525"/>
      <c r="I62" s="525"/>
      <c r="J62" s="525"/>
      <c r="K62" s="458"/>
      <c r="L62" s="458"/>
      <c r="M62" s="458"/>
      <c r="N62" s="459"/>
      <c r="R62" s="44"/>
    </row>
    <row r="63" spans="1:18" s="15" customFormat="1" ht="21.75" customHeight="1" x14ac:dyDescent="0.25">
      <c r="A63" s="508" t="s">
        <v>144</v>
      </c>
      <c r="B63" s="491" t="s">
        <v>96</v>
      </c>
      <c r="C63" s="535"/>
      <c r="D63" s="163" t="s">
        <v>14</v>
      </c>
      <c r="E63" s="36">
        <f t="shared" ref="E63:M63" si="40">SUM(E64:E66)</f>
        <v>19.68951612903226</v>
      </c>
      <c r="F63" s="36">
        <f t="shared" si="40"/>
        <v>0</v>
      </c>
      <c r="G63" s="36">
        <f t="shared" si="40"/>
        <v>0</v>
      </c>
      <c r="H63" s="36">
        <f t="shared" si="40"/>
        <v>0</v>
      </c>
      <c r="I63" s="36">
        <f t="shared" si="40"/>
        <v>0</v>
      </c>
      <c r="J63" s="485"/>
      <c r="K63" s="198">
        <f t="shared" si="40"/>
        <v>0</v>
      </c>
      <c r="L63" s="336">
        <f t="shared" si="40"/>
        <v>0</v>
      </c>
      <c r="M63" s="36">
        <f t="shared" si="40"/>
        <v>0</v>
      </c>
      <c r="N63" s="41">
        <f>E63+H63+I63+K63+L63+M63</f>
        <v>19.68951612903226</v>
      </c>
    </row>
    <row r="64" spans="1:18" s="14" customFormat="1" ht="21.75" customHeight="1" x14ac:dyDescent="0.25">
      <c r="A64" s="509"/>
      <c r="B64" s="492"/>
      <c r="C64" s="536"/>
      <c r="D64" s="164" t="s">
        <v>15</v>
      </c>
      <c r="E64" s="165">
        <v>0</v>
      </c>
      <c r="F64" s="165"/>
      <c r="G64" s="165"/>
      <c r="H64" s="166"/>
      <c r="I64" s="166"/>
      <c r="J64" s="486"/>
      <c r="K64" s="199"/>
      <c r="L64" s="332"/>
      <c r="M64" s="167"/>
      <c r="N64" s="186">
        <f t="shared" ref="N64:N66" si="41">E64+H64+I64+K64+L64+M64</f>
        <v>0</v>
      </c>
    </row>
    <row r="65" spans="1:18" s="14" customFormat="1" ht="21.75" customHeight="1" x14ac:dyDescent="0.25">
      <c r="A65" s="509"/>
      <c r="B65" s="492"/>
      <c r="C65" s="536"/>
      <c r="D65" s="164" t="s">
        <v>7</v>
      </c>
      <c r="E65" s="165">
        <v>19.532</v>
      </c>
      <c r="F65" s="165"/>
      <c r="G65" s="165"/>
      <c r="H65" s="166"/>
      <c r="I65" s="166"/>
      <c r="J65" s="486"/>
      <c r="K65" s="199"/>
      <c r="L65" s="332"/>
      <c r="M65" s="167"/>
      <c r="N65" s="186">
        <f t="shared" si="41"/>
        <v>19.532</v>
      </c>
    </row>
    <row r="66" spans="1:18" s="14" customFormat="1" ht="21.75" customHeight="1" x14ac:dyDescent="0.25">
      <c r="A66" s="510"/>
      <c r="B66" s="493"/>
      <c r="C66" s="568"/>
      <c r="D66" s="164" t="s">
        <v>8</v>
      </c>
      <c r="E66" s="165">
        <v>0.15751612903225801</v>
      </c>
      <c r="F66" s="165"/>
      <c r="G66" s="165"/>
      <c r="H66" s="166">
        <v>0</v>
      </c>
      <c r="I66" s="166">
        <v>0</v>
      </c>
      <c r="J66" s="487"/>
      <c r="K66" s="199"/>
      <c r="L66" s="332"/>
      <c r="M66" s="167"/>
      <c r="N66" s="186">
        <f t="shared" si="41"/>
        <v>0.15751612903225801</v>
      </c>
    </row>
    <row r="67" spans="1:18" s="14" customFormat="1" ht="26.25" customHeight="1" x14ac:dyDescent="0.25">
      <c r="A67" s="5"/>
      <c r="B67" s="6" t="s">
        <v>11</v>
      </c>
      <c r="C67" s="524" t="s">
        <v>12</v>
      </c>
      <c r="D67" s="525"/>
      <c r="E67" s="525"/>
      <c r="F67" s="525"/>
      <c r="G67" s="525"/>
      <c r="H67" s="525"/>
      <c r="I67" s="525"/>
      <c r="J67" s="525"/>
      <c r="K67" s="458"/>
      <c r="L67" s="458"/>
      <c r="M67" s="458"/>
      <c r="N67" s="459"/>
      <c r="R67" s="44"/>
    </row>
    <row r="68" spans="1:18" s="15" customFormat="1" ht="21.75" customHeight="1" x14ac:dyDescent="0.25">
      <c r="A68" s="508" t="s">
        <v>145</v>
      </c>
      <c r="B68" s="491" t="s">
        <v>121</v>
      </c>
      <c r="C68" s="535"/>
      <c r="D68" s="163" t="s">
        <v>14</v>
      </c>
      <c r="E68" s="36">
        <f t="shared" ref="E68:I68" si="42">SUM(E69:E71)</f>
        <v>1.038</v>
      </c>
      <c r="F68" s="36">
        <f t="shared" si="42"/>
        <v>0</v>
      </c>
      <c r="G68" s="36">
        <f t="shared" si="42"/>
        <v>0</v>
      </c>
      <c r="H68" s="36">
        <f t="shared" si="42"/>
        <v>0</v>
      </c>
      <c r="I68" s="36">
        <f t="shared" si="42"/>
        <v>0</v>
      </c>
      <c r="J68" s="485"/>
      <c r="K68" s="198">
        <f t="shared" ref="K68:M68" si="43">SUM(K69:K71)</f>
        <v>0</v>
      </c>
      <c r="L68" s="336">
        <f t="shared" si="43"/>
        <v>0.5</v>
      </c>
      <c r="M68" s="36">
        <f t="shared" si="43"/>
        <v>0</v>
      </c>
      <c r="N68" s="41">
        <f>E68+H68+I68+K68+L68+M68</f>
        <v>1.538</v>
      </c>
    </row>
    <row r="69" spans="1:18" s="14" customFormat="1" ht="21.75" customHeight="1" x14ac:dyDescent="0.25">
      <c r="A69" s="509"/>
      <c r="B69" s="492"/>
      <c r="C69" s="536"/>
      <c r="D69" s="164" t="s">
        <v>15</v>
      </c>
      <c r="E69" s="165">
        <v>0</v>
      </c>
      <c r="F69" s="165"/>
      <c r="G69" s="165"/>
      <c r="H69" s="166"/>
      <c r="I69" s="166"/>
      <c r="J69" s="486"/>
      <c r="K69" s="199"/>
      <c r="L69" s="337"/>
      <c r="M69" s="167"/>
      <c r="N69" s="186">
        <f t="shared" ref="N69:N71" si="44">E69+H69+I69+K69+L69+M69</f>
        <v>0</v>
      </c>
    </row>
    <row r="70" spans="1:18" s="14" customFormat="1" ht="21.75" customHeight="1" x14ac:dyDescent="0.25">
      <c r="A70" s="509"/>
      <c r="B70" s="492"/>
      <c r="C70" s="536"/>
      <c r="D70" s="164" t="s">
        <v>7</v>
      </c>
      <c r="E70" s="165">
        <v>0</v>
      </c>
      <c r="F70" s="165"/>
      <c r="G70" s="165"/>
      <c r="H70" s="166"/>
      <c r="I70" s="166"/>
      <c r="J70" s="486"/>
      <c r="K70" s="199"/>
      <c r="L70" s="337">
        <v>0.5</v>
      </c>
      <c r="M70" s="167"/>
      <c r="N70" s="186">
        <f t="shared" si="44"/>
        <v>0.5</v>
      </c>
    </row>
    <row r="71" spans="1:18" s="14" customFormat="1" ht="21.75" customHeight="1" x14ac:dyDescent="0.25">
      <c r="A71" s="510"/>
      <c r="B71" s="493"/>
      <c r="C71" s="568"/>
      <c r="D71" s="164" t="s">
        <v>8</v>
      </c>
      <c r="E71" s="165">
        <v>1.038</v>
      </c>
      <c r="F71" s="165"/>
      <c r="G71" s="165"/>
      <c r="H71" s="166">
        <v>0</v>
      </c>
      <c r="I71" s="166">
        <v>0</v>
      </c>
      <c r="J71" s="487"/>
      <c r="K71" s="199"/>
      <c r="L71" s="332"/>
      <c r="M71" s="167"/>
      <c r="N71" s="186">
        <f t="shared" si="44"/>
        <v>1.038</v>
      </c>
    </row>
    <row r="72" spans="1:18" s="14" customFormat="1" ht="26.25" customHeight="1" x14ac:dyDescent="0.25">
      <c r="A72" s="5"/>
      <c r="B72" s="6" t="s">
        <v>11</v>
      </c>
      <c r="C72" s="524" t="s">
        <v>12</v>
      </c>
      <c r="D72" s="525"/>
      <c r="E72" s="525"/>
      <c r="F72" s="525"/>
      <c r="G72" s="525"/>
      <c r="H72" s="525"/>
      <c r="I72" s="525"/>
      <c r="J72" s="525"/>
      <c r="K72" s="458"/>
      <c r="L72" s="458"/>
      <c r="M72" s="458"/>
      <c r="N72" s="459"/>
      <c r="R72" s="44"/>
    </row>
    <row r="73" spans="1:18" s="15" customFormat="1" ht="21.75" customHeight="1" x14ac:dyDescent="0.25">
      <c r="A73" s="508" t="s">
        <v>173</v>
      </c>
      <c r="B73" s="491" t="s">
        <v>118</v>
      </c>
      <c r="C73" s="535"/>
      <c r="D73" s="163" t="s">
        <v>14</v>
      </c>
      <c r="E73" s="36">
        <f t="shared" ref="E73:I73" si="45">SUM(E74:E76)</f>
        <v>8.5641989699999996</v>
      </c>
      <c r="F73" s="36">
        <f t="shared" si="45"/>
        <v>0</v>
      </c>
      <c r="G73" s="36">
        <f t="shared" si="45"/>
        <v>0</v>
      </c>
      <c r="H73" s="36">
        <f t="shared" si="45"/>
        <v>0</v>
      </c>
      <c r="I73" s="36">
        <f t="shared" si="45"/>
        <v>0</v>
      </c>
      <c r="J73" s="485"/>
      <c r="K73" s="198">
        <f t="shared" ref="K73:M73" si="46">SUM(K74:K76)</f>
        <v>0</v>
      </c>
      <c r="L73" s="336">
        <f t="shared" si="46"/>
        <v>0</v>
      </c>
      <c r="M73" s="36">
        <f t="shared" si="46"/>
        <v>0</v>
      </c>
      <c r="N73" s="41">
        <f>E73+H73+I73+K73+L73+M73</f>
        <v>8.5641989699999996</v>
      </c>
    </row>
    <row r="74" spans="1:18" s="14" customFormat="1" ht="21.75" customHeight="1" x14ac:dyDescent="0.25">
      <c r="A74" s="509"/>
      <c r="B74" s="492"/>
      <c r="C74" s="536"/>
      <c r="D74" s="164" t="s">
        <v>15</v>
      </c>
      <c r="E74" s="165">
        <v>0</v>
      </c>
      <c r="F74" s="165"/>
      <c r="G74" s="165"/>
      <c r="H74" s="166"/>
      <c r="I74" s="166"/>
      <c r="J74" s="486"/>
      <c r="K74" s="199"/>
      <c r="L74" s="332"/>
      <c r="M74" s="167"/>
      <c r="N74" s="186">
        <f t="shared" ref="N74:N76" si="47">E74+H74+I74+K74+L74+M74</f>
        <v>0</v>
      </c>
      <c r="Q74" s="401"/>
    </row>
    <row r="75" spans="1:18" s="14" customFormat="1" ht="21.75" customHeight="1" x14ac:dyDescent="0.25">
      <c r="A75" s="509"/>
      <c r="B75" s="492"/>
      <c r="C75" s="536"/>
      <c r="D75" s="164" t="s">
        <v>7</v>
      </c>
      <c r="E75" s="165">
        <v>8.3072730000000004</v>
      </c>
      <c r="F75" s="165"/>
      <c r="G75" s="165"/>
      <c r="H75" s="166"/>
      <c r="I75" s="166"/>
      <c r="J75" s="486"/>
      <c r="K75" s="199"/>
      <c r="L75" s="332"/>
      <c r="M75" s="167"/>
      <c r="N75" s="186">
        <f t="shared" si="47"/>
        <v>8.3072730000000004</v>
      </c>
    </row>
    <row r="76" spans="1:18" s="14" customFormat="1" ht="21.75" customHeight="1" x14ac:dyDescent="0.25">
      <c r="A76" s="510"/>
      <c r="B76" s="493"/>
      <c r="C76" s="568"/>
      <c r="D76" s="164" t="s">
        <v>8</v>
      </c>
      <c r="E76" s="165">
        <v>0.25692597</v>
      </c>
      <c r="F76" s="165"/>
      <c r="G76" s="165"/>
      <c r="H76" s="166">
        <v>0</v>
      </c>
      <c r="I76" s="166">
        <v>0</v>
      </c>
      <c r="J76" s="487"/>
      <c r="K76" s="199"/>
      <c r="L76" s="332"/>
      <c r="M76" s="167"/>
      <c r="N76" s="186">
        <f t="shared" si="47"/>
        <v>0.25692597</v>
      </c>
    </row>
    <row r="77" spans="1:18" ht="21" customHeight="1" thickBot="1" x14ac:dyDescent="0.3">
      <c r="A77" s="521" t="s">
        <v>119</v>
      </c>
      <c r="B77" s="522"/>
      <c r="C77" s="522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3"/>
    </row>
    <row r="78" spans="1:18" s="14" customFormat="1" ht="26.25" customHeight="1" x14ac:dyDescent="0.25">
      <c r="A78" s="5"/>
      <c r="B78" s="6" t="s">
        <v>11</v>
      </c>
      <c r="C78" s="524" t="s">
        <v>12</v>
      </c>
      <c r="D78" s="525"/>
      <c r="E78" s="525"/>
      <c r="F78" s="525"/>
      <c r="G78" s="525"/>
      <c r="H78" s="525"/>
      <c r="I78" s="525"/>
      <c r="J78" s="525"/>
      <c r="K78" s="458"/>
      <c r="L78" s="458"/>
      <c r="M78" s="458"/>
      <c r="N78" s="459"/>
      <c r="R78" s="44"/>
    </row>
    <row r="79" spans="1:18" s="15" customFormat="1" ht="21.75" customHeight="1" x14ac:dyDescent="0.25">
      <c r="A79" s="508" t="s">
        <v>20</v>
      </c>
      <c r="B79" s="491" t="s">
        <v>120</v>
      </c>
      <c r="C79" s="535"/>
      <c r="D79" s="163" t="s">
        <v>14</v>
      </c>
      <c r="E79" s="36">
        <f t="shared" ref="E79:I79" si="48">SUM(E80:E82)</f>
        <v>0.06</v>
      </c>
      <c r="F79" s="36">
        <f t="shared" si="48"/>
        <v>0</v>
      </c>
      <c r="G79" s="36">
        <f t="shared" si="48"/>
        <v>0</v>
      </c>
      <c r="H79" s="36">
        <f t="shared" si="48"/>
        <v>0.06</v>
      </c>
      <c r="I79" s="36">
        <f t="shared" si="48"/>
        <v>0.06</v>
      </c>
      <c r="J79" s="485"/>
      <c r="K79" s="198">
        <f t="shared" ref="K79:M79" si="49">SUM(K80:K82)</f>
        <v>0</v>
      </c>
      <c r="L79" s="338">
        <f t="shared" si="49"/>
        <v>0</v>
      </c>
      <c r="M79" s="36">
        <f t="shared" si="49"/>
        <v>0</v>
      </c>
      <c r="N79" s="41">
        <f>E79+H79+I79+K79+L79+M79</f>
        <v>0.18</v>
      </c>
    </row>
    <row r="80" spans="1:18" s="14" customFormat="1" ht="21.75" customHeight="1" x14ac:dyDescent="0.25">
      <c r="A80" s="509"/>
      <c r="B80" s="492"/>
      <c r="C80" s="536"/>
      <c r="D80" s="164" t="s">
        <v>15</v>
      </c>
      <c r="E80" s="165">
        <v>0</v>
      </c>
      <c r="F80" s="165"/>
      <c r="G80" s="165"/>
      <c r="H80" s="166"/>
      <c r="I80" s="166"/>
      <c r="J80" s="486"/>
      <c r="K80" s="199"/>
      <c r="L80" s="167"/>
      <c r="M80" s="167"/>
      <c r="N80" s="186">
        <f t="shared" ref="N80:N82" si="50">E80+H80+I80+K80+L80+M80</f>
        <v>0</v>
      </c>
    </row>
    <row r="81" spans="1:14" s="14" customFormat="1" ht="21.75" customHeight="1" x14ac:dyDescent="0.25">
      <c r="A81" s="509"/>
      <c r="B81" s="492"/>
      <c r="C81" s="536"/>
      <c r="D81" s="164" t="s">
        <v>7</v>
      </c>
      <c r="E81" s="165">
        <v>0</v>
      </c>
      <c r="F81" s="165"/>
      <c r="G81" s="165"/>
      <c r="H81" s="166"/>
      <c r="I81" s="166"/>
      <c r="J81" s="486"/>
      <c r="K81" s="199"/>
      <c r="L81" s="167"/>
      <c r="M81" s="167"/>
      <c r="N81" s="186">
        <f t="shared" si="50"/>
        <v>0</v>
      </c>
    </row>
    <row r="82" spans="1:14" s="14" customFormat="1" ht="21.75" customHeight="1" x14ac:dyDescent="0.25">
      <c r="A82" s="510"/>
      <c r="B82" s="493"/>
      <c r="C82" s="568"/>
      <c r="D82" s="164" t="s">
        <v>8</v>
      </c>
      <c r="E82" s="165">
        <v>0.06</v>
      </c>
      <c r="F82" s="165"/>
      <c r="G82" s="165"/>
      <c r="H82" s="166">
        <v>0.06</v>
      </c>
      <c r="I82" s="166">
        <v>0.06</v>
      </c>
      <c r="J82" s="487"/>
      <c r="K82" s="199"/>
      <c r="L82" s="167"/>
      <c r="M82" s="167"/>
      <c r="N82" s="186">
        <f t="shared" si="50"/>
        <v>0.18</v>
      </c>
    </row>
    <row r="83" spans="1:14" s="16" customFormat="1" ht="40.5" x14ac:dyDescent="0.25">
      <c r="A83" s="472" t="str">
        <f>E15</f>
        <v>I</v>
      </c>
      <c r="B83" s="35" t="s">
        <v>40</v>
      </c>
      <c r="C83" s="579"/>
      <c r="D83" s="20" t="s">
        <v>6</v>
      </c>
      <c r="E83" s="168">
        <f>E84+E85+E86</f>
        <v>29.351715099032255</v>
      </c>
      <c r="F83" s="168">
        <f t="shared" ref="F83:N83" si="51">F84+F85+F86</f>
        <v>0</v>
      </c>
      <c r="G83" s="168">
        <f t="shared" si="51"/>
        <v>0</v>
      </c>
      <c r="H83" s="168">
        <f t="shared" si="51"/>
        <v>0</v>
      </c>
      <c r="I83" s="168">
        <f t="shared" si="51"/>
        <v>0</v>
      </c>
      <c r="J83" s="440"/>
      <c r="K83" s="196">
        <f t="shared" si="51"/>
        <v>11.463999999999999</v>
      </c>
      <c r="L83" s="196">
        <f t="shared" si="51"/>
        <v>39.215000000000003</v>
      </c>
      <c r="M83" s="168">
        <f t="shared" si="51"/>
        <v>0</v>
      </c>
      <c r="N83" s="169">
        <f t="shared" si="51"/>
        <v>80.030715099032264</v>
      </c>
    </row>
    <row r="84" spans="1:14" s="18" customFormat="1" ht="21" customHeight="1" thickBot="1" x14ac:dyDescent="0.3">
      <c r="A84" s="473"/>
      <c r="B84" s="443" t="str">
        <f>F15</f>
        <v>ДЕМОГРАФИЯ</v>
      </c>
      <c r="C84" s="476"/>
      <c r="D84" s="21" t="s">
        <v>15</v>
      </c>
      <c r="E84" s="284">
        <f>E64+E69+E74+E80</f>
        <v>0</v>
      </c>
      <c r="F84" s="284">
        <f t="shared" ref="F84:I86" si="52">F64</f>
        <v>0</v>
      </c>
      <c r="G84" s="284">
        <f t="shared" si="52"/>
        <v>0</v>
      </c>
      <c r="H84" s="284">
        <f t="shared" si="52"/>
        <v>0</v>
      </c>
      <c r="I84" s="284">
        <f t="shared" si="52"/>
        <v>0</v>
      </c>
      <c r="J84" s="479"/>
      <c r="K84" s="393">
        <f t="shared" ref="K84:L84" si="53">K80+K74+K69+K64+K59+K54+K49+K39+K34+K29+K24+K19+K44</f>
        <v>0</v>
      </c>
      <c r="L84" s="393">
        <f t="shared" si="53"/>
        <v>0</v>
      </c>
      <c r="M84" s="171"/>
      <c r="N84" s="246">
        <f t="shared" ref="N84:N86" si="54">E84+H84+I84+K84+L84+M84</f>
        <v>0</v>
      </c>
    </row>
    <row r="85" spans="1:14" s="18" customFormat="1" ht="28.5" customHeight="1" thickBot="1" x14ac:dyDescent="0.3">
      <c r="A85" s="473"/>
      <c r="B85" s="443"/>
      <c r="C85" s="476"/>
      <c r="D85" s="21" t="s">
        <v>7</v>
      </c>
      <c r="E85" s="284">
        <f t="shared" ref="E85" si="55">E65+E70+E75+E81</f>
        <v>27.839272999999999</v>
      </c>
      <c r="F85" s="284">
        <f t="shared" si="52"/>
        <v>0</v>
      </c>
      <c r="G85" s="284">
        <f t="shared" si="52"/>
        <v>0</v>
      </c>
      <c r="H85" s="284">
        <f t="shared" si="52"/>
        <v>0</v>
      </c>
      <c r="I85" s="284">
        <f t="shared" si="52"/>
        <v>0</v>
      </c>
      <c r="J85" s="479"/>
      <c r="K85" s="393">
        <f t="shared" ref="K85:L85" si="56">K81+K75+K70+K65+K60+K55+K50+K40+K35+K30+K25+K20+K45</f>
        <v>7.3279999999999994</v>
      </c>
      <c r="L85" s="393">
        <f t="shared" si="56"/>
        <v>38.484000000000002</v>
      </c>
      <c r="M85" s="171"/>
      <c r="N85" s="246">
        <f t="shared" si="54"/>
        <v>73.651273000000003</v>
      </c>
    </row>
    <row r="86" spans="1:14" s="16" customFormat="1" ht="21" customHeight="1" thickBot="1" x14ac:dyDescent="0.3">
      <c r="A86" s="474"/>
      <c r="B86" s="481"/>
      <c r="C86" s="477"/>
      <c r="D86" s="283" t="s">
        <v>8</v>
      </c>
      <c r="E86" s="284">
        <f>E66+E71+E76+E82</f>
        <v>1.512442099032258</v>
      </c>
      <c r="F86" s="284">
        <f t="shared" si="52"/>
        <v>0</v>
      </c>
      <c r="G86" s="284">
        <f t="shared" si="52"/>
        <v>0</v>
      </c>
      <c r="H86" s="284">
        <f t="shared" si="52"/>
        <v>0</v>
      </c>
      <c r="I86" s="284">
        <f t="shared" si="52"/>
        <v>0</v>
      </c>
      <c r="J86" s="480"/>
      <c r="K86" s="197">
        <f>K82+K76+K71+K66+K61+K56+K51+K41+K36+K31+K26+K21+K46</f>
        <v>4.1360000000000001</v>
      </c>
      <c r="L86" s="393">
        <f>L82+L76+L71+L66+L61+L56+L51+L41+L36+L31+L26+L21+L46</f>
        <v>0.73099999999999998</v>
      </c>
      <c r="M86" s="285"/>
      <c r="N86" s="286">
        <f t="shared" si="54"/>
        <v>6.379442099032258</v>
      </c>
    </row>
    <row r="87" spans="1:14" s="16" customFormat="1" ht="36.75" customHeight="1" thickBot="1" x14ac:dyDescent="0.3">
      <c r="A87" s="31"/>
      <c r="B87" s="32"/>
      <c r="C87" s="32"/>
      <c r="D87" s="32"/>
      <c r="E87" s="49" t="s">
        <v>43</v>
      </c>
      <c r="F87" s="48" t="s">
        <v>44</v>
      </c>
      <c r="G87" s="50"/>
      <c r="H87" s="32"/>
      <c r="I87" s="32"/>
      <c r="J87" s="32"/>
      <c r="K87" s="195"/>
      <c r="L87" s="32"/>
      <c r="M87" s="32"/>
      <c r="N87" s="33"/>
    </row>
    <row r="88" spans="1:14" s="16" customFormat="1" ht="35.25" customHeight="1" thickBot="1" x14ac:dyDescent="0.3">
      <c r="A88" s="564" t="s">
        <v>95</v>
      </c>
      <c r="B88" s="565"/>
      <c r="C88" s="565"/>
      <c r="D88" s="565"/>
      <c r="E88" s="565"/>
      <c r="F88" s="565"/>
      <c r="G88" s="565"/>
      <c r="H88" s="565"/>
      <c r="I88" s="565"/>
      <c r="J88" s="565"/>
      <c r="K88" s="565"/>
      <c r="L88" s="565"/>
      <c r="M88" s="565"/>
      <c r="N88" s="566"/>
    </row>
    <row r="89" spans="1:14" s="16" customFormat="1" ht="23.25" x14ac:dyDescent="0.25">
      <c r="A89" s="561" t="s">
        <v>9</v>
      </c>
      <c r="B89" s="138"/>
      <c r="C89" s="235"/>
      <c r="D89" s="158"/>
      <c r="E89" s="139"/>
      <c r="F89" s="139"/>
      <c r="G89" s="139"/>
      <c r="H89" s="139"/>
      <c r="I89" s="139"/>
      <c r="J89" s="150"/>
      <c r="K89" s="231"/>
      <c r="L89" s="231"/>
      <c r="M89" s="139"/>
      <c r="N89" s="151"/>
    </row>
    <row r="90" spans="1:14" s="16" customFormat="1" ht="22.5" x14ac:dyDescent="0.25">
      <c r="A90" s="562"/>
      <c r="B90" s="4"/>
      <c r="C90" s="236"/>
      <c r="D90" s="159"/>
      <c r="E90" s="140"/>
      <c r="F90" s="133"/>
      <c r="G90" s="133"/>
      <c r="H90" s="133"/>
      <c r="I90" s="133"/>
      <c r="J90" s="152"/>
      <c r="K90" s="232"/>
      <c r="L90" s="232"/>
      <c r="M90" s="133"/>
      <c r="N90" s="153"/>
    </row>
    <row r="91" spans="1:14" s="16" customFormat="1" ht="23.25" x14ac:dyDescent="0.25">
      <c r="A91" s="562" t="s">
        <v>10</v>
      </c>
      <c r="B91" s="134"/>
      <c r="C91" s="237"/>
      <c r="D91" s="160"/>
      <c r="E91" s="135"/>
      <c r="F91" s="135"/>
      <c r="G91" s="135"/>
      <c r="H91" s="135"/>
      <c r="I91" s="135"/>
      <c r="J91" s="154"/>
      <c r="K91" s="233"/>
      <c r="L91" s="233"/>
      <c r="M91" s="135"/>
      <c r="N91" s="155"/>
    </row>
    <row r="92" spans="1:14" s="16" customFormat="1" ht="22.5" x14ac:dyDescent="0.25">
      <c r="A92" s="562"/>
      <c r="B92" s="4"/>
      <c r="C92" s="236"/>
      <c r="D92" s="159"/>
      <c r="E92" s="140"/>
      <c r="F92" s="133"/>
      <c r="G92" s="133"/>
      <c r="H92" s="133"/>
      <c r="I92" s="133"/>
      <c r="J92" s="152"/>
      <c r="K92" s="232"/>
      <c r="L92" s="232"/>
      <c r="M92" s="133"/>
      <c r="N92" s="153"/>
    </row>
    <row r="93" spans="1:14" s="16" customFormat="1" ht="23.25" x14ac:dyDescent="0.25">
      <c r="A93" s="562" t="s">
        <v>69</v>
      </c>
      <c r="B93" s="134"/>
      <c r="C93" s="237"/>
      <c r="D93" s="160"/>
      <c r="E93" s="135"/>
      <c r="F93" s="135"/>
      <c r="G93" s="135"/>
      <c r="H93" s="135"/>
      <c r="I93" s="135"/>
      <c r="J93" s="154"/>
      <c r="K93" s="233"/>
      <c r="L93" s="233"/>
      <c r="M93" s="135"/>
      <c r="N93" s="155"/>
    </row>
    <row r="94" spans="1:14" s="16" customFormat="1" ht="22.5" x14ac:dyDescent="0.25">
      <c r="A94" s="562"/>
      <c r="B94" s="4"/>
      <c r="C94" s="236"/>
      <c r="D94" s="159"/>
      <c r="E94" s="140"/>
      <c r="F94" s="133"/>
      <c r="G94" s="133"/>
      <c r="H94" s="133"/>
      <c r="I94" s="133"/>
      <c r="J94" s="152"/>
      <c r="K94" s="232"/>
      <c r="L94" s="232"/>
      <c r="M94" s="133"/>
      <c r="N94" s="153"/>
    </row>
    <row r="95" spans="1:14" s="16" customFormat="1" ht="23.25" x14ac:dyDescent="0.25">
      <c r="A95" s="562" t="s">
        <v>70</v>
      </c>
      <c r="B95" s="134"/>
      <c r="C95" s="237"/>
      <c r="D95" s="160"/>
      <c r="E95" s="135"/>
      <c r="F95" s="135"/>
      <c r="G95" s="135"/>
      <c r="H95" s="135"/>
      <c r="I95" s="135"/>
      <c r="J95" s="154"/>
      <c r="K95" s="233"/>
      <c r="L95" s="233"/>
      <c r="M95" s="135"/>
      <c r="N95" s="155"/>
    </row>
    <row r="96" spans="1:14" s="16" customFormat="1" ht="23.25" thickBot="1" x14ac:dyDescent="0.3">
      <c r="A96" s="563"/>
      <c r="B96" s="136"/>
      <c r="C96" s="238"/>
      <c r="D96" s="161"/>
      <c r="E96" s="141"/>
      <c r="F96" s="137"/>
      <c r="G96" s="137"/>
      <c r="H96" s="137"/>
      <c r="I96" s="137"/>
      <c r="J96" s="156"/>
      <c r="K96" s="234"/>
      <c r="L96" s="234"/>
      <c r="M96" s="137"/>
      <c r="N96" s="157"/>
    </row>
    <row r="97" spans="1:14" s="16" customFormat="1" ht="21" thickBot="1" x14ac:dyDescent="0.3">
      <c r="A97" s="521" t="s">
        <v>97</v>
      </c>
      <c r="B97" s="522"/>
      <c r="C97" s="522"/>
      <c r="D97" s="522"/>
      <c r="E97" s="522"/>
      <c r="F97" s="522"/>
      <c r="G97" s="522"/>
      <c r="H97" s="522"/>
      <c r="I97" s="522"/>
      <c r="J97" s="522"/>
      <c r="K97" s="522"/>
      <c r="L97" s="522"/>
      <c r="M97" s="522"/>
      <c r="N97" s="523"/>
    </row>
    <row r="98" spans="1:14" s="16" customFormat="1" ht="19.5" x14ac:dyDescent="0.25">
      <c r="A98" s="5"/>
      <c r="B98" s="6" t="s">
        <v>11</v>
      </c>
      <c r="C98" s="524" t="s">
        <v>12</v>
      </c>
      <c r="D98" s="525"/>
      <c r="E98" s="525"/>
      <c r="F98" s="525"/>
      <c r="G98" s="525"/>
      <c r="H98" s="525"/>
      <c r="I98" s="525"/>
      <c r="J98" s="525"/>
      <c r="K98" s="458"/>
      <c r="L98" s="458"/>
      <c r="M98" s="458"/>
      <c r="N98" s="459"/>
    </row>
    <row r="99" spans="1:14" s="16" customFormat="1" ht="22.5" x14ac:dyDescent="0.25">
      <c r="A99" s="508" t="s">
        <v>13</v>
      </c>
      <c r="B99" s="491" t="s">
        <v>98</v>
      </c>
      <c r="C99" s="511"/>
      <c r="D99" s="163" t="s">
        <v>14</v>
      </c>
      <c r="E99" s="36">
        <f t="shared" ref="E99:I99" si="57">SUM(E100:E102)</f>
        <v>0</v>
      </c>
      <c r="F99" s="36">
        <f t="shared" si="57"/>
        <v>0</v>
      </c>
      <c r="G99" s="36">
        <f t="shared" si="57"/>
        <v>0</v>
      </c>
      <c r="H99" s="36">
        <f t="shared" si="57"/>
        <v>0</v>
      </c>
      <c r="I99" s="36">
        <f t="shared" si="57"/>
        <v>0</v>
      </c>
      <c r="J99" s="485"/>
      <c r="K99" s="198">
        <f t="shared" ref="K99:M99" si="58">SUM(K100:K102)</f>
        <v>0</v>
      </c>
      <c r="L99" s="198">
        <f t="shared" si="58"/>
        <v>0</v>
      </c>
      <c r="M99" s="36">
        <f t="shared" si="58"/>
        <v>0</v>
      </c>
      <c r="N99" s="41">
        <f>E99+H99+I99+K99+L99+M99</f>
        <v>0</v>
      </c>
    </row>
    <row r="100" spans="1:14" s="16" customFormat="1" ht="23.25" x14ac:dyDescent="0.25">
      <c r="A100" s="509"/>
      <c r="B100" s="492"/>
      <c r="C100" s="512"/>
      <c r="D100" s="164" t="s">
        <v>15</v>
      </c>
      <c r="E100" s="165"/>
      <c r="F100" s="165"/>
      <c r="G100" s="165"/>
      <c r="H100" s="166"/>
      <c r="I100" s="166"/>
      <c r="J100" s="486"/>
      <c r="K100" s="199"/>
      <c r="L100" s="199"/>
      <c r="M100" s="167"/>
      <c r="N100" s="186">
        <f t="shared" ref="N100:N102" si="59">E100+H100+I100+K100+L100+M100</f>
        <v>0</v>
      </c>
    </row>
    <row r="101" spans="1:14" s="16" customFormat="1" ht="23.25" x14ac:dyDescent="0.25">
      <c r="A101" s="509"/>
      <c r="B101" s="492"/>
      <c r="C101" s="512"/>
      <c r="D101" s="164" t="s">
        <v>7</v>
      </c>
      <c r="E101" s="165"/>
      <c r="F101" s="165"/>
      <c r="G101" s="165"/>
      <c r="H101" s="166"/>
      <c r="I101" s="166"/>
      <c r="J101" s="486"/>
      <c r="K101" s="199"/>
      <c r="L101" s="199"/>
      <c r="M101" s="167"/>
      <c r="N101" s="186">
        <f t="shared" si="59"/>
        <v>0</v>
      </c>
    </row>
    <row r="102" spans="1:14" s="16" customFormat="1" ht="23.25" x14ac:dyDescent="0.25">
      <c r="A102" s="510"/>
      <c r="B102" s="493"/>
      <c r="C102" s="513"/>
      <c r="D102" s="164" t="s">
        <v>8</v>
      </c>
      <c r="E102" s="165"/>
      <c r="F102" s="165"/>
      <c r="G102" s="165"/>
      <c r="H102" s="166"/>
      <c r="I102" s="166"/>
      <c r="J102" s="487"/>
      <c r="K102" s="199"/>
      <c r="L102" s="199"/>
      <c r="M102" s="167"/>
      <c r="N102" s="186">
        <f t="shared" si="59"/>
        <v>0</v>
      </c>
    </row>
    <row r="103" spans="1:14" s="16" customFormat="1" ht="40.5" x14ac:dyDescent="0.25">
      <c r="A103" s="436" t="str">
        <f>E87</f>
        <v>II</v>
      </c>
      <c r="B103" s="35" t="s">
        <v>40</v>
      </c>
      <c r="C103" s="438"/>
      <c r="D103" s="20" t="s">
        <v>6</v>
      </c>
      <c r="E103" s="168">
        <f>E104+E105+E106</f>
        <v>0</v>
      </c>
      <c r="F103" s="168">
        <f t="shared" ref="F103:I103" si="60">F104+F105+F106</f>
        <v>0</v>
      </c>
      <c r="G103" s="168">
        <f t="shared" si="60"/>
        <v>0</v>
      </c>
      <c r="H103" s="168">
        <f t="shared" si="60"/>
        <v>0</v>
      </c>
      <c r="I103" s="168">
        <f t="shared" si="60"/>
        <v>0</v>
      </c>
      <c r="J103" s="440"/>
      <c r="K103" s="196">
        <f t="shared" ref="K103:N103" si="61">K104+K105+K106</f>
        <v>0</v>
      </c>
      <c r="L103" s="196">
        <f t="shared" si="61"/>
        <v>0</v>
      </c>
      <c r="M103" s="168">
        <f t="shared" si="61"/>
        <v>0</v>
      </c>
      <c r="N103" s="169">
        <f t="shared" si="61"/>
        <v>0</v>
      </c>
    </row>
    <row r="104" spans="1:14" s="16" customFormat="1" ht="21" thickBot="1" x14ac:dyDescent="0.3">
      <c r="A104" s="436"/>
      <c r="B104" s="443" t="str">
        <f>F87</f>
        <v>ЗДРАВООХРАНЕНИЕ</v>
      </c>
      <c r="C104" s="438"/>
      <c r="D104" s="21" t="s">
        <v>15</v>
      </c>
      <c r="E104" s="284">
        <f t="shared" ref="E104:I105" si="62">E100</f>
        <v>0</v>
      </c>
      <c r="F104" s="284">
        <f t="shared" si="62"/>
        <v>0</v>
      </c>
      <c r="G104" s="284">
        <f t="shared" si="62"/>
        <v>0</v>
      </c>
      <c r="H104" s="284">
        <f t="shared" si="62"/>
        <v>0</v>
      </c>
      <c r="I104" s="284">
        <f t="shared" si="62"/>
        <v>0</v>
      </c>
      <c r="J104" s="441"/>
      <c r="K104" s="197"/>
      <c r="L104" s="197"/>
      <c r="M104" s="171"/>
      <c r="N104" s="246">
        <f t="shared" ref="N104:N106" si="63">E104+H104+I104+K104+L104+M104</f>
        <v>0</v>
      </c>
    </row>
    <row r="105" spans="1:14" s="16" customFormat="1" ht="21" thickBot="1" x14ac:dyDescent="0.3">
      <c r="A105" s="436"/>
      <c r="B105" s="444"/>
      <c r="C105" s="438"/>
      <c r="D105" s="21" t="s">
        <v>7</v>
      </c>
      <c r="E105" s="284">
        <f t="shared" si="62"/>
        <v>0</v>
      </c>
      <c r="F105" s="284">
        <f t="shared" si="62"/>
        <v>0</v>
      </c>
      <c r="G105" s="284">
        <f t="shared" si="62"/>
        <v>0</v>
      </c>
      <c r="H105" s="284">
        <f t="shared" si="62"/>
        <v>0</v>
      </c>
      <c r="I105" s="284">
        <f t="shared" si="62"/>
        <v>0</v>
      </c>
      <c r="J105" s="441"/>
      <c r="K105" s="197"/>
      <c r="L105" s="197"/>
      <c r="M105" s="171"/>
      <c r="N105" s="246">
        <f t="shared" si="63"/>
        <v>0</v>
      </c>
    </row>
    <row r="106" spans="1:14" s="16" customFormat="1" ht="21" thickBot="1" x14ac:dyDescent="0.3">
      <c r="A106" s="437"/>
      <c r="B106" s="445"/>
      <c r="C106" s="439"/>
      <c r="D106" s="283" t="s">
        <v>8</v>
      </c>
      <c r="E106" s="284">
        <f>E102</f>
        <v>0</v>
      </c>
      <c r="F106" s="284">
        <f t="shared" ref="F106:I106" si="64">F102</f>
        <v>0</v>
      </c>
      <c r="G106" s="284">
        <f t="shared" si="64"/>
        <v>0</v>
      </c>
      <c r="H106" s="284">
        <f t="shared" si="64"/>
        <v>0</v>
      </c>
      <c r="I106" s="284">
        <f t="shared" si="64"/>
        <v>0</v>
      </c>
      <c r="J106" s="442"/>
      <c r="K106" s="197"/>
      <c r="L106" s="197"/>
      <c r="M106" s="285"/>
      <c r="N106" s="286">
        <f t="shared" si="63"/>
        <v>0</v>
      </c>
    </row>
    <row r="107" spans="1:14" s="16" customFormat="1" ht="39.75" customHeight="1" thickBot="1" x14ac:dyDescent="0.3">
      <c r="A107" s="31"/>
      <c r="B107" s="32"/>
      <c r="C107" s="32"/>
      <c r="D107" s="32"/>
      <c r="E107" s="49" t="s">
        <v>45</v>
      </c>
      <c r="F107" s="48" t="s">
        <v>46</v>
      </c>
      <c r="G107" s="50"/>
      <c r="H107" s="32"/>
      <c r="I107" s="32"/>
      <c r="J107" s="32"/>
      <c r="K107" s="195"/>
      <c r="L107" s="32"/>
      <c r="M107" s="32"/>
      <c r="N107" s="33"/>
    </row>
    <row r="108" spans="1:14" s="16" customFormat="1" ht="21" thickBot="1" x14ac:dyDescent="0.3">
      <c r="A108" s="521" t="s">
        <v>113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3"/>
    </row>
    <row r="109" spans="1:14" s="16" customFormat="1" ht="19.5" x14ac:dyDescent="0.25">
      <c r="A109" s="5"/>
      <c r="B109" s="6" t="s">
        <v>11</v>
      </c>
      <c r="C109" s="524" t="s">
        <v>12</v>
      </c>
      <c r="D109" s="525"/>
      <c r="E109" s="525"/>
      <c r="F109" s="525"/>
      <c r="G109" s="525"/>
      <c r="H109" s="525"/>
      <c r="I109" s="525"/>
      <c r="J109" s="525"/>
      <c r="K109" s="458"/>
      <c r="L109" s="458"/>
      <c r="M109" s="458"/>
      <c r="N109" s="459"/>
    </row>
    <row r="110" spans="1:14" s="16" customFormat="1" ht="22.5" x14ac:dyDescent="0.25">
      <c r="A110" s="460" t="s">
        <v>13</v>
      </c>
      <c r="B110" s="463" t="s">
        <v>114</v>
      </c>
      <c r="C110" s="466"/>
      <c r="D110" s="342" t="s">
        <v>14</v>
      </c>
      <c r="E110" s="343">
        <f>SUM(E111:E113)</f>
        <v>0</v>
      </c>
      <c r="F110" s="343">
        <f>SUM(F111:F113)</f>
        <v>0</v>
      </c>
      <c r="G110" s="343">
        <f>SUM(G111:G113)</f>
        <v>0</v>
      </c>
      <c r="H110" s="343">
        <f>SUM(H111:H113)</f>
        <v>20</v>
      </c>
      <c r="I110" s="343">
        <f>SUM(I111:I113)</f>
        <v>0</v>
      </c>
      <c r="J110" s="469"/>
      <c r="K110" s="198">
        <f>SUM(K111:K113)</f>
        <v>0</v>
      </c>
      <c r="L110" s="198">
        <f>SUM(L111:L113)</f>
        <v>0</v>
      </c>
      <c r="M110" s="36">
        <f>SUM(M111:M113)</f>
        <v>0</v>
      </c>
      <c r="N110" s="41">
        <f>E110+H110+I110+K110+L110+M110</f>
        <v>20</v>
      </c>
    </row>
    <row r="111" spans="1:14" s="16" customFormat="1" ht="23.25" x14ac:dyDescent="0.25">
      <c r="A111" s="461"/>
      <c r="B111" s="464"/>
      <c r="C111" s="467"/>
      <c r="D111" s="344" t="s">
        <v>15</v>
      </c>
      <c r="E111" s="345"/>
      <c r="F111" s="345"/>
      <c r="G111" s="345"/>
      <c r="H111" s="346"/>
      <c r="I111" s="346"/>
      <c r="J111" s="470"/>
      <c r="K111" s="199"/>
      <c r="L111" s="199"/>
      <c r="M111" s="167"/>
      <c r="N111" s="186">
        <f>E111+H111+I111+K111+L111+M111</f>
        <v>0</v>
      </c>
    </row>
    <row r="112" spans="1:14" s="16" customFormat="1" ht="23.25" x14ac:dyDescent="0.25">
      <c r="A112" s="461"/>
      <c r="B112" s="464"/>
      <c r="C112" s="467"/>
      <c r="D112" s="344" t="s">
        <v>7</v>
      </c>
      <c r="E112" s="345"/>
      <c r="F112" s="345"/>
      <c r="G112" s="345"/>
      <c r="H112" s="346">
        <v>20</v>
      </c>
      <c r="I112" s="346"/>
      <c r="J112" s="470"/>
      <c r="K112" s="199"/>
      <c r="L112" s="199"/>
      <c r="M112" s="167"/>
      <c r="N112" s="186">
        <f>E112+H112+I112+K112+L112+M112</f>
        <v>20</v>
      </c>
    </row>
    <row r="113" spans="1:14" s="16" customFormat="1" ht="23.25" x14ac:dyDescent="0.25">
      <c r="A113" s="462"/>
      <c r="B113" s="465"/>
      <c r="C113" s="468"/>
      <c r="D113" s="344" t="s">
        <v>8</v>
      </c>
      <c r="E113" s="345"/>
      <c r="F113" s="345"/>
      <c r="G113" s="345"/>
      <c r="H113" s="346"/>
      <c r="I113" s="346"/>
      <c r="J113" s="471"/>
      <c r="K113" s="199"/>
      <c r="L113" s="199"/>
      <c r="M113" s="167"/>
      <c r="N113" s="186">
        <f>E113+H113+I113+K113+L113+M113</f>
        <v>0</v>
      </c>
    </row>
    <row r="114" spans="1:14" s="16" customFormat="1" ht="21" thickBot="1" x14ac:dyDescent="0.3">
      <c r="A114" s="521" t="s">
        <v>116</v>
      </c>
      <c r="B114" s="522"/>
      <c r="C114" s="522"/>
      <c r="D114" s="522"/>
      <c r="E114" s="522"/>
      <c r="F114" s="522"/>
      <c r="G114" s="522"/>
      <c r="H114" s="522"/>
      <c r="I114" s="522"/>
      <c r="J114" s="522"/>
      <c r="K114" s="522"/>
      <c r="L114" s="522"/>
      <c r="M114" s="522"/>
      <c r="N114" s="523"/>
    </row>
    <row r="115" spans="1:14" s="16" customFormat="1" ht="19.5" x14ac:dyDescent="0.25">
      <c r="A115" s="5"/>
      <c r="B115" s="6" t="s">
        <v>11</v>
      </c>
      <c r="C115" s="524" t="s">
        <v>12</v>
      </c>
      <c r="D115" s="525"/>
      <c r="E115" s="525"/>
      <c r="F115" s="525"/>
      <c r="G115" s="525"/>
      <c r="H115" s="525"/>
      <c r="I115" s="525"/>
      <c r="J115" s="525"/>
      <c r="K115" s="458"/>
      <c r="L115" s="458"/>
      <c r="M115" s="458"/>
      <c r="N115" s="459"/>
    </row>
    <row r="116" spans="1:14" s="16" customFormat="1" ht="22.5" x14ac:dyDescent="0.25">
      <c r="A116" s="460" t="s">
        <v>20</v>
      </c>
      <c r="B116" s="463" t="s">
        <v>131</v>
      </c>
      <c r="C116" s="466"/>
      <c r="D116" s="342" t="s">
        <v>14</v>
      </c>
      <c r="E116" s="343">
        <f t="shared" ref="E116:I116" si="65">SUM(E117:E119)</f>
        <v>0</v>
      </c>
      <c r="F116" s="343">
        <f t="shared" si="65"/>
        <v>0</v>
      </c>
      <c r="G116" s="343">
        <f t="shared" si="65"/>
        <v>0</v>
      </c>
      <c r="H116" s="343">
        <f t="shared" si="65"/>
        <v>0</v>
      </c>
      <c r="I116" s="343">
        <f t="shared" si="65"/>
        <v>0</v>
      </c>
      <c r="J116" s="469"/>
      <c r="K116" s="198">
        <f t="shared" ref="K116:M116" si="66">SUM(K117:K119)</f>
        <v>0</v>
      </c>
      <c r="L116" s="198">
        <f t="shared" si="66"/>
        <v>5.15</v>
      </c>
      <c r="M116" s="36">
        <f t="shared" si="66"/>
        <v>0</v>
      </c>
      <c r="N116" s="41">
        <f>E116+H116+I116+K116+L116+M116</f>
        <v>5.15</v>
      </c>
    </row>
    <row r="117" spans="1:14" s="16" customFormat="1" ht="23.25" x14ac:dyDescent="0.25">
      <c r="A117" s="461"/>
      <c r="B117" s="464"/>
      <c r="C117" s="467"/>
      <c r="D117" s="344" t="s">
        <v>15</v>
      </c>
      <c r="E117" s="345"/>
      <c r="F117" s="345"/>
      <c r="G117" s="345"/>
      <c r="H117" s="346"/>
      <c r="I117" s="346"/>
      <c r="J117" s="470"/>
      <c r="K117" s="199"/>
      <c r="L117" s="199">
        <v>0</v>
      </c>
      <c r="M117" s="167"/>
      <c r="N117" s="186">
        <f t="shared" ref="N117:N119" si="67">E117+H117+I117+K117+L117+M117</f>
        <v>0</v>
      </c>
    </row>
    <row r="118" spans="1:14" s="16" customFormat="1" ht="24" thickBot="1" x14ac:dyDescent="0.3">
      <c r="A118" s="461"/>
      <c r="B118" s="464"/>
      <c r="C118" s="467"/>
      <c r="D118" s="344" t="s">
        <v>7</v>
      </c>
      <c r="E118" s="345"/>
      <c r="F118" s="345"/>
      <c r="G118" s="345"/>
      <c r="H118" s="346"/>
      <c r="I118" s="346"/>
      <c r="J118" s="470"/>
      <c r="K118" s="199"/>
      <c r="L118" s="199">
        <v>0</v>
      </c>
      <c r="M118" s="167"/>
      <c r="N118" s="186">
        <f t="shared" si="67"/>
        <v>0</v>
      </c>
    </row>
    <row r="119" spans="1:14" s="16" customFormat="1" ht="24" thickBot="1" x14ac:dyDescent="0.3">
      <c r="A119" s="462"/>
      <c r="B119" s="465"/>
      <c r="C119" s="468"/>
      <c r="D119" s="344" t="s">
        <v>8</v>
      </c>
      <c r="E119" s="345"/>
      <c r="F119" s="345"/>
      <c r="G119" s="345"/>
      <c r="H119" s="347">
        <v>0</v>
      </c>
      <c r="I119" s="346">
        <v>0</v>
      </c>
      <c r="J119" s="471"/>
      <c r="K119" s="199"/>
      <c r="L119" s="199">
        <v>5.15</v>
      </c>
      <c r="M119" s="167"/>
      <c r="N119" s="186">
        <f t="shared" si="67"/>
        <v>5.15</v>
      </c>
    </row>
    <row r="120" spans="1:14" s="16" customFormat="1" ht="19.5" x14ac:dyDescent="0.25">
      <c r="A120" s="5"/>
      <c r="B120" s="6" t="s">
        <v>11</v>
      </c>
      <c r="C120" s="524" t="s">
        <v>12</v>
      </c>
      <c r="D120" s="525"/>
      <c r="E120" s="525"/>
      <c r="F120" s="525"/>
      <c r="G120" s="525"/>
      <c r="H120" s="525"/>
      <c r="I120" s="525"/>
      <c r="J120" s="525"/>
      <c r="K120" s="458"/>
      <c r="L120" s="458"/>
      <c r="M120" s="458"/>
      <c r="N120" s="459"/>
    </row>
    <row r="121" spans="1:14" s="16" customFormat="1" ht="22.5" x14ac:dyDescent="0.25">
      <c r="A121" s="460" t="s">
        <v>146</v>
      </c>
      <c r="B121" s="463" t="s">
        <v>115</v>
      </c>
      <c r="C121" s="466">
        <v>0</v>
      </c>
      <c r="D121" s="342" t="s">
        <v>14</v>
      </c>
      <c r="E121" s="343">
        <f t="shared" ref="E121:I121" si="68">SUM(E122:E124)</f>
        <v>0</v>
      </c>
      <c r="F121" s="343">
        <f t="shared" si="68"/>
        <v>0</v>
      </c>
      <c r="G121" s="343">
        <f t="shared" si="68"/>
        <v>0</v>
      </c>
      <c r="H121" s="343">
        <f t="shared" si="68"/>
        <v>1.2713947800000001</v>
      </c>
      <c r="I121" s="343">
        <f t="shared" si="68"/>
        <v>0.33388233</v>
      </c>
      <c r="J121" s="469"/>
      <c r="K121" s="198">
        <f t="shared" ref="K121:M121" si="69">SUM(K122:K124)</f>
        <v>0</v>
      </c>
      <c r="L121" s="198">
        <f t="shared" si="69"/>
        <v>3.44</v>
      </c>
      <c r="M121" s="36">
        <f t="shared" si="69"/>
        <v>0</v>
      </c>
      <c r="N121" s="41">
        <f>E121+H121+I121+K121+L121+M121</f>
        <v>5.0452771099999998</v>
      </c>
    </row>
    <row r="122" spans="1:14" s="16" customFormat="1" ht="23.25" x14ac:dyDescent="0.25">
      <c r="A122" s="461"/>
      <c r="B122" s="464"/>
      <c r="C122" s="467"/>
      <c r="D122" s="344" t="s">
        <v>15</v>
      </c>
      <c r="E122" s="345"/>
      <c r="F122" s="345"/>
      <c r="G122" s="345"/>
      <c r="H122" s="346"/>
      <c r="I122" s="346"/>
      <c r="J122" s="470"/>
      <c r="K122" s="199"/>
      <c r="L122" s="199">
        <v>3.27</v>
      </c>
      <c r="M122" s="167"/>
      <c r="N122" s="186">
        <f t="shared" ref="N122:N124" si="70">E122+H122+I122+K122+L122+M122</f>
        <v>3.27</v>
      </c>
    </row>
    <row r="123" spans="1:14" s="16" customFormat="1" ht="24" thickBot="1" x14ac:dyDescent="0.3">
      <c r="A123" s="461"/>
      <c r="B123" s="464"/>
      <c r="C123" s="467"/>
      <c r="D123" s="344" t="s">
        <v>7</v>
      </c>
      <c r="E123" s="345"/>
      <c r="F123" s="345"/>
      <c r="G123" s="345"/>
      <c r="H123" s="346"/>
      <c r="I123" s="346"/>
      <c r="J123" s="470"/>
      <c r="K123" s="199"/>
      <c r="L123" s="199">
        <v>7.0000000000000007E-2</v>
      </c>
      <c r="M123" s="167"/>
      <c r="N123" s="186">
        <f t="shared" si="70"/>
        <v>7.0000000000000007E-2</v>
      </c>
    </row>
    <row r="124" spans="1:14" s="16" customFormat="1" ht="24" thickBot="1" x14ac:dyDescent="0.3">
      <c r="A124" s="462"/>
      <c r="B124" s="465"/>
      <c r="C124" s="468"/>
      <c r="D124" s="344" t="s">
        <v>8</v>
      </c>
      <c r="E124" s="345"/>
      <c r="F124" s="345"/>
      <c r="G124" s="345"/>
      <c r="H124" s="347">
        <v>1.2713947800000001</v>
      </c>
      <c r="I124" s="346">
        <v>0.33388233</v>
      </c>
      <c r="J124" s="471"/>
      <c r="K124" s="199"/>
      <c r="L124" s="199">
        <v>0.1</v>
      </c>
      <c r="M124" s="167"/>
      <c r="N124" s="186">
        <f t="shared" si="70"/>
        <v>1.7052771100000002</v>
      </c>
    </row>
    <row r="125" spans="1:14" s="16" customFormat="1" ht="21" thickBot="1" x14ac:dyDescent="0.3">
      <c r="A125" s="521" t="s">
        <v>117</v>
      </c>
      <c r="B125" s="522"/>
      <c r="C125" s="522"/>
      <c r="D125" s="522"/>
      <c r="E125" s="522"/>
      <c r="F125" s="522"/>
      <c r="G125" s="522"/>
      <c r="H125" s="522"/>
      <c r="I125" s="522"/>
      <c r="J125" s="522"/>
      <c r="K125" s="522"/>
      <c r="L125" s="522"/>
      <c r="M125" s="522"/>
      <c r="N125" s="523"/>
    </row>
    <row r="126" spans="1:14" s="16" customFormat="1" ht="19.5" x14ac:dyDescent="0.25">
      <c r="A126" s="5"/>
      <c r="B126" s="6" t="s">
        <v>11</v>
      </c>
      <c r="C126" s="524" t="s">
        <v>12</v>
      </c>
      <c r="D126" s="525"/>
      <c r="E126" s="525"/>
      <c r="F126" s="525"/>
      <c r="G126" s="525"/>
      <c r="H126" s="525"/>
      <c r="I126" s="525"/>
      <c r="J126" s="525"/>
      <c r="K126" s="458"/>
      <c r="L126" s="458"/>
      <c r="M126" s="458"/>
      <c r="N126" s="459"/>
    </row>
    <row r="127" spans="1:14" s="16" customFormat="1" ht="22.5" x14ac:dyDescent="0.25">
      <c r="A127" s="508" t="s">
        <v>102</v>
      </c>
      <c r="B127" s="491" t="s">
        <v>147</v>
      </c>
      <c r="C127" s="511"/>
      <c r="D127" s="163" t="s">
        <v>14</v>
      </c>
      <c r="E127" s="36">
        <f t="shared" ref="E127:I127" si="71">SUM(E128:E130)</f>
        <v>5.84</v>
      </c>
      <c r="F127" s="36">
        <f t="shared" si="71"/>
        <v>0</v>
      </c>
      <c r="G127" s="36">
        <f t="shared" si="71"/>
        <v>0</v>
      </c>
      <c r="H127" s="36">
        <f t="shared" si="71"/>
        <v>5.84</v>
      </c>
      <c r="I127" s="36">
        <f t="shared" si="71"/>
        <v>5.84</v>
      </c>
      <c r="J127" s="485"/>
      <c r="K127" s="198">
        <f t="shared" ref="K127:M127" si="72">SUM(K128:K130)</f>
        <v>0</v>
      </c>
      <c r="L127" s="198">
        <f t="shared" si="72"/>
        <v>5.24</v>
      </c>
      <c r="M127" s="36">
        <f t="shared" si="72"/>
        <v>0</v>
      </c>
      <c r="N127" s="41">
        <f>E127+H127+I127+K127+L127+M127</f>
        <v>22.759999999999998</v>
      </c>
    </row>
    <row r="128" spans="1:14" s="16" customFormat="1" ht="23.25" x14ac:dyDescent="0.25">
      <c r="A128" s="509"/>
      <c r="B128" s="492"/>
      <c r="C128" s="512"/>
      <c r="D128" s="164" t="s">
        <v>15</v>
      </c>
      <c r="E128" s="165">
        <v>0</v>
      </c>
      <c r="F128" s="165"/>
      <c r="G128" s="165"/>
      <c r="H128" s="166">
        <v>0</v>
      </c>
      <c r="I128" s="166">
        <v>0</v>
      </c>
      <c r="J128" s="486"/>
      <c r="K128" s="199"/>
      <c r="L128" s="199">
        <v>0</v>
      </c>
      <c r="M128" s="167"/>
      <c r="N128" s="186">
        <f t="shared" ref="N128:N130" si="73">E128+H128+I128+K128+L128+M128</f>
        <v>0</v>
      </c>
    </row>
    <row r="129" spans="1:14" s="16" customFormat="1" ht="24" thickBot="1" x14ac:dyDescent="0.3">
      <c r="A129" s="509"/>
      <c r="B129" s="492"/>
      <c r="C129" s="512"/>
      <c r="D129" s="164" t="s">
        <v>7</v>
      </c>
      <c r="E129" s="165">
        <v>5.84</v>
      </c>
      <c r="F129" s="165"/>
      <c r="G129" s="165"/>
      <c r="H129" s="166">
        <v>5.84</v>
      </c>
      <c r="I129" s="166">
        <v>5.84</v>
      </c>
      <c r="J129" s="486"/>
      <c r="K129" s="199"/>
      <c r="L129" s="199">
        <v>5.24</v>
      </c>
      <c r="M129" s="167"/>
      <c r="N129" s="186">
        <f t="shared" si="73"/>
        <v>22.759999999999998</v>
      </c>
    </row>
    <row r="130" spans="1:14" s="16" customFormat="1" ht="24" thickBot="1" x14ac:dyDescent="0.3">
      <c r="A130" s="510"/>
      <c r="B130" s="493"/>
      <c r="C130" s="513"/>
      <c r="D130" s="164" t="s">
        <v>8</v>
      </c>
      <c r="E130" s="165">
        <v>0</v>
      </c>
      <c r="F130" s="165"/>
      <c r="G130" s="165"/>
      <c r="H130" s="331">
        <v>0</v>
      </c>
      <c r="I130" s="166">
        <v>0</v>
      </c>
      <c r="J130" s="487"/>
      <c r="K130" s="199"/>
      <c r="L130" s="199">
        <v>0</v>
      </c>
      <c r="M130" s="167"/>
      <c r="N130" s="186">
        <f t="shared" si="73"/>
        <v>0</v>
      </c>
    </row>
    <row r="131" spans="1:14" s="16" customFormat="1" ht="40.5" x14ac:dyDescent="0.25">
      <c r="A131" s="436" t="str">
        <f>E107</f>
        <v>III</v>
      </c>
      <c r="B131" s="35" t="s">
        <v>40</v>
      </c>
      <c r="C131" s="438"/>
      <c r="D131" s="20" t="s">
        <v>6</v>
      </c>
      <c r="E131" s="168">
        <f>E132+E133+E134</f>
        <v>5.84</v>
      </c>
      <c r="F131" s="168">
        <f t="shared" ref="F131:I131" si="74">F132+F133+F134</f>
        <v>0</v>
      </c>
      <c r="G131" s="168">
        <f t="shared" si="74"/>
        <v>0</v>
      </c>
      <c r="H131" s="168">
        <f t="shared" si="74"/>
        <v>27.111394780000001</v>
      </c>
      <c r="I131" s="168">
        <f t="shared" si="74"/>
        <v>6.1738823299999996</v>
      </c>
      <c r="J131" s="440"/>
      <c r="K131" s="196">
        <f t="shared" ref="K131:N131" si="75">K132+K133+K134</f>
        <v>0</v>
      </c>
      <c r="L131" s="196">
        <f t="shared" si="75"/>
        <v>10.39</v>
      </c>
      <c r="M131" s="168">
        <f t="shared" si="75"/>
        <v>0</v>
      </c>
      <c r="N131" s="169">
        <f t="shared" si="75"/>
        <v>49.51527711</v>
      </c>
    </row>
    <row r="132" spans="1:14" s="16" customFormat="1" x14ac:dyDescent="0.25">
      <c r="A132" s="436"/>
      <c r="B132" s="443" t="str">
        <f>F107</f>
        <v>ОБРАЗОВАНИЕ</v>
      </c>
      <c r="C132" s="438"/>
      <c r="D132" s="21" t="s">
        <v>15</v>
      </c>
      <c r="E132" s="170">
        <f>E128</f>
        <v>0</v>
      </c>
      <c r="F132" s="170"/>
      <c r="G132" s="170"/>
      <c r="H132" s="170">
        <f>H111+H117+H122+H128</f>
        <v>0</v>
      </c>
      <c r="I132" s="389">
        <f>I111+I117+I122+I128</f>
        <v>0</v>
      </c>
      <c r="J132" s="441"/>
      <c r="K132" s="197">
        <f>K111+K117+K128</f>
        <v>0</v>
      </c>
      <c r="L132" s="393">
        <f>L111+L117+L128</f>
        <v>0</v>
      </c>
      <c r="M132" s="171"/>
      <c r="N132" s="246">
        <f t="shared" ref="N132:N134" si="76">E132+H132+I132+K132+L132+M132</f>
        <v>0</v>
      </c>
    </row>
    <row r="133" spans="1:14" s="16" customFormat="1" x14ac:dyDescent="0.25">
      <c r="A133" s="436"/>
      <c r="B133" s="444"/>
      <c r="C133" s="438"/>
      <c r="D133" s="21" t="s">
        <v>7</v>
      </c>
      <c r="E133" s="389">
        <f t="shared" ref="E133:E134" si="77">E129</f>
        <v>5.84</v>
      </c>
      <c r="F133" s="170">
        <f>F112+F123</f>
        <v>0</v>
      </c>
      <c r="G133" s="170">
        <f>G112+G123</f>
        <v>0</v>
      </c>
      <c r="H133" s="389">
        <f t="shared" ref="H133:I134" si="78">H112+H118+H123+H129</f>
        <v>25.84</v>
      </c>
      <c r="I133" s="389">
        <f t="shared" si="78"/>
        <v>5.84</v>
      </c>
      <c r="J133" s="441"/>
      <c r="K133" s="393">
        <f t="shared" ref="K133:L134" si="79">K112+K118+K129</f>
        <v>0</v>
      </c>
      <c r="L133" s="393">
        <f t="shared" si="79"/>
        <v>5.24</v>
      </c>
      <c r="M133" s="171"/>
      <c r="N133" s="246">
        <f t="shared" si="76"/>
        <v>42.76</v>
      </c>
    </row>
    <row r="134" spans="1:14" s="16" customFormat="1" ht="21" thickBot="1" x14ac:dyDescent="0.3">
      <c r="A134" s="437"/>
      <c r="B134" s="445"/>
      <c r="C134" s="439"/>
      <c r="D134" s="283" t="s">
        <v>8</v>
      </c>
      <c r="E134" s="389">
        <f t="shared" si="77"/>
        <v>0</v>
      </c>
      <c r="F134" s="284"/>
      <c r="G134" s="284"/>
      <c r="H134" s="389">
        <f t="shared" si="78"/>
        <v>1.2713947800000001</v>
      </c>
      <c r="I134" s="389">
        <f t="shared" si="78"/>
        <v>0.33388233</v>
      </c>
      <c r="J134" s="442"/>
      <c r="K134" s="393">
        <f t="shared" si="79"/>
        <v>0</v>
      </c>
      <c r="L134" s="393">
        <f t="shared" si="79"/>
        <v>5.15</v>
      </c>
      <c r="M134" s="285"/>
      <c r="N134" s="286">
        <f t="shared" si="76"/>
        <v>6.7552771100000006</v>
      </c>
    </row>
    <row r="135" spans="1:14" s="16" customFormat="1" ht="57.75" customHeight="1" thickBot="1" x14ac:dyDescent="0.3">
      <c r="A135" s="31"/>
      <c r="B135" s="32"/>
      <c r="C135" s="32"/>
      <c r="D135" s="32"/>
      <c r="E135" s="49" t="s">
        <v>48</v>
      </c>
      <c r="F135" s="48" t="s">
        <v>47</v>
      </c>
      <c r="G135" s="50"/>
      <c r="H135" s="32"/>
      <c r="I135" s="32"/>
      <c r="J135" s="32"/>
      <c r="K135" s="195"/>
      <c r="L135" s="32"/>
      <c r="M135" s="32"/>
      <c r="N135" s="33"/>
    </row>
    <row r="136" spans="1:14" s="16" customFormat="1" ht="21" thickBot="1" x14ac:dyDescent="0.3">
      <c r="A136" s="521" t="s">
        <v>101</v>
      </c>
      <c r="B136" s="522"/>
      <c r="C136" s="522"/>
      <c r="D136" s="522"/>
      <c r="E136" s="522"/>
      <c r="F136" s="522"/>
      <c r="G136" s="522"/>
      <c r="H136" s="522"/>
      <c r="I136" s="522"/>
      <c r="J136" s="522"/>
      <c r="K136" s="522"/>
      <c r="L136" s="522"/>
      <c r="M136" s="522"/>
      <c r="N136" s="523"/>
    </row>
    <row r="137" spans="1:14" s="16" customFormat="1" ht="19.5" x14ac:dyDescent="0.25">
      <c r="A137" s="5"/>
      <c r="B137" s="6" t="s">
        <v>11</v>
      </c>
      <c r="C137" s="524" t="s">
        <v>12</v>
      </c>
      <c r="D137" s="525"/>
      <c r="E137" s="525"/>
      <c r="F137" s="525"/>
      <c r="G137" s="525"/>
      <c r="H137" s="525"/>
      <c r="I137" s="525"/>
      <c r="J137" s="525"/>
      <c r="K137" s="458"/>
      <c r="L137" s="458"/>
      <c r="M137" s="458"/>
      <c r="N137" s="459"/>
    </row>
    <row r="138" spans="1:14" s="16" customFormat="1" ht="22.5" x14ac:dyDescent="0.25">
      <c r="A138" s="508" t="s">
        <v>13</v>
      </c>
      <c r="B138" s="491" t="s">
        <v>164</v>
      </c>
      <c r="C138" s="511"/>
      <c r="D138" s="163" t="s">
        <v>14</v>
      </c>
      <c r="E138" s="36">
        <f t="shared" ref="E138:I138" si="80">SUM(E139:E141)</f>
        <v>33.502290250000001</v>
      </c>
      <c r="F138" s="36">
        <f t="shared" si="80"/>
        <v>0</v>
      </c>
      <c r="G138" s="36">
        <f t="shared" si="80"/>
        <v>0</v>
      </c>
      <c r="H138" s="36">
        <f t="shared" si="80"/>
        <v>32.858179059999998</v>
      </c>
      <c r="I138" s="36">
        <f t="shared" si="80"/>
        <v>32.858179059999998</v>
      </c>
      <c r="J138" s="485"/>
      <c r="K138" s="198">
        <f t="shared" ref="K138:M138" si="81">SUM(K139:K141)</f>
        <v>34.076000000000001</v>
      </c>
      <c r="L138" s="198">
        <f t="shared" si="81"/>
        <v>43.791879000000009</v>
      </c>
      <c r="M138" s="36">
        <f t="shared" si="81"/>
        <v>0</v>
      </c>
      <c r="N138" s="41">
        <f>E138+H138+I138+K138+L138+M138</f>
        <v>177.08652737</v>
      </c>
    </row>
    <row r="139" spans="1:14" s="16" customFormat="1" ht="23.25" x14ac:dyDescent="0.25">
      <c r="A139" s="509"/>
      <c r="B139" s="492"/>
      <c r="C139" s="512"/>
      <c r="D139" s="164" t="s">
        <v>15</v>
      </c>
      <c r="E139" s="373">
        <v>32.668083160000002</v>
      </c>
      <c r="F139" s="165"/>
      <c r="G139" s="165"/>
      <c r="H139" s="374">
        <v>32.201015429999998</v>
      </c>
      <c r="I139" s="386">
        <v>32.201015429999998</v>
      </c>
      <c r="J139" s="486"/>
      <c r="K139" s="199">
        <v>33.228000000000002</v>
      </c>
      <c r="L139" s="199">
        <v>37.74</v>
      </c>
      <c r="M139" s="167"/>
      <c r="N139" s="186">
        <f t="shared" ref="N139:N141" si="82">E139+H139+I139+K139+L139+M139</f>
        <v>168.03811401999999</v>
      </c>
    </row>
    <row r="140" spans="1:14" s="16" customFormat="1" ht="23.25" x14ac:dyDescent="0.25">
      <c r="A140" s="509"/>
      <c r="B140" s="492"/>
      <c r="C140" s="512"/>
      <c r="D140" s="164" t="s">
        <v>7</v>
      </c>
      <c r="E140" s="373">
        <v>0.66669562999999998</v>
      </c>
      <c r="F140" s="165"/>
      <c r="G140" s="165"/>
      <c r="H140" s="374">
        <v>0.65716363</v>
      </c>
      <c r="I140" s="386">
        <v>0.65716363</v>
      </c>
      <c r="J140" s="486"/>
      <c r="K140" s="199">
        <v>0.67800000000000005</v>
      </c>
      <c r="L140" s="199">
        <v>0.77</v>
      </c>
      <c r="M140" s="167"/>
      <c r="N140" s="186">
        <f t="shared" si="82"/>
        <v>3.4290228899999997</v>
      </c>
    </row>
    <row r="141" spans="1:14" s="16" customFormat="1" ht="24" thickBot="1" x14ac:dyDescent="0.3">
      <c r="A141" s="510"/>
      <c r="B141" s="493"/>
      <c r="C141" s="513"/>
      <c r="D141" s="164" t="s">
        <v>8</v>
      </c>
      <c r="E141" s="373">
        <v>0.16751146</v>
      </c>
      <c r="F141" s="165"/>
      <c r="G141" s="165"/>
      <c r="H141" s="374">
        <v>0</v>
      </c>
      <c r="I141" s="386">
        <v>0</v>
      </c>
      <c r="J141" s="487"/>
      <c r="K141" s="199">
        <v>0.17</v>
      </c>
      <c r="L141" s="199">
        <v>5.281879</v>
      </c>
      <c r="M141" s="167"/>
      <c r="N141" s="186">
        <f t="shared" si="82"/>
        <v>5.61939046</v>
      </c>
    </row>
    <row r="142" spans="1:14" s="16" customFormat="1" ht="21" customHeight="1" thickBot="1" x14ac:dyDescent="0.3">
      <c r="A142" s="446" t="s">
        <v>110</v>
      </c>
      <c r="B142" s="447"/>
      <c r="C142" s="522"/>
      <c r="D142" s="447"/>
      <c r="E142" s="447"/>
      <c r="F142" s="447"/>
      <c r="G142" s="447"/>
      <c r="H142" s="447"/>
      <c r="I142" s="447"/>
      <c r="J142" s="447"/>
      <c r="K142" s="447"/>
      <c r="L142" s="447"/>
      <c r="M142" s="447"/>
      <c r="N142" s="448"/>
    </row>
    <row r="143" spans="1:14" s="16" customFormat="1" ht="19.5" x14ac:dyDescent="0.25">
      <c r="A143" s="7"/>
      <c r="B143" s="8" t="s">
        <v>11</v>
      </c>
      <c r="C143" s="455" t="s">
        <v>12</v>
      </c>
      <c r="D143" s="456"/>
      <c r="E143" s="456"/>
      <c r="F143" s="456"/>
      <c r="G143" s="456"/>
      <c r="H143" s="456"/>
      <c r="I143" s="456"/>
      <c r="J143" s="457"/>
      <c r="K143" s="458"/>
      <c r="L143" s="458"/>
      <c r="M143" s="458"/>
      <c r="N143" s="459"/>
    </row>
    <row r="144" spans="1:14" s="16" customFormat="1" ht="22.5" x14ac:dyDescent="0.25">
      <c r="A144" s="509" t="s">
        <v>13</v>
      </c>
      <c r="B144" s="491" t="s">
        <v>111</v>
      </c>
      <c r="C144" s="535"/>
      <c r="D144" s="163" t="s">
        <v>14</v>
      </c>
      <c r="E144" s="36">
        <f t="shared" ref="E144:I144" si="83">SUM(E145:E147)</f>
        <v>26.046174000000001</v>
      </c>
      <c r="F144" s="36">
        <f t="shared" si="83"/>
        <v>0</v>
      </c>
      <c r="G144" s="36">
        <f t="shared" si="83"/>
        <v>0</v>
      </c>
      <c r="H144" s="36">
        <f t="shared" si="83"/>
        <v>0</v>
      </c>
      <c r="I144" s="36">
        <f t="shared" si="83"/>
        <v>0</v>
      </c>
      <c r="J144" s="485"/>
      <c r="K144" s="198">
        <f>SUM(K145:K147)</f>
        <v>0</v>
      </c>
      <c r="L144" s="198">
        <f>SUM(L145:L147)</f>
        <v>49.663000000000004</v>
      </c>
      <c r="M144" s="36">
        <f t="shared" ref="M144" si="84">SUM(M145:M147)</f>
        <v>0</v>
      </c>
      <c r="N144" s="41">
        <f>E144+H144+I144+K144+L144+M144</f>
        <v>75.709174000000004</v>
      </c>
    </row>
    <row r="145" spans="1:14" s="16" customFormat="1" ht="23.25" x14ac:dyDescent="0.25">
      <c r="A145" s="509"/>
      <c r="B145" s="492"/>
      <c r="C145" s="536"/>
      <c r="D145" s="164" t="s">
        <v>15</v>
      </c>
      <c r="E145" s="165">
        <v>20.558253000000001</v>
      </c>
      <c r="F145" s="165"/>
      <c r="G145" s="165"/>
      <c r="H145" s="166"/>
      <c r="I145" s="166"/>
      <c r="J145" s="486"/>
      <c r="K145" s="330"/>
      <c r="L145" s="335">
        <v>32.350999999999999</v>
      </c>
      <c r="M145" s="167"/>
      <c r="N145" s="186">
        <f>E145+H145+I145+K145+L145+M145</f>
        <v>52.909253</v>
      </c>
    </row>
    <row r="146" spans="1:14" s="16" customFormat="1" ht="23.25" x14ac:dyDescent="0.25">
      <c r="A146" s="509"/>
      <c r="B146" s="492"/>
      <c r="C146" s="536"/>
      <c r="D146" s="164" t="s">
        <v>7</v>
      </c>
      <c r="E146" s="165">
        <v>5.4689880000000004</v>
      </c>
      <c r="F146" s="165"/>
      <c r="G146" s="165"/>
      <c r="H146" s="166"/>
      <c r="I146" s="166"/>
      <c r="J146" s="486"/>
      <c r="K146" s="330"/>
      <c r="L146" s="335">
        <v>11.432</v>
      </c>
      <c r="M146" s="167"/>
      <c r="N146" s="186">
        <f>E146+H146+I146+K146+L146+M146</f>
        <v>16.900988000000002</v>
      </c>
    </row>
    <row r="147" spans="1:14" s="16" customFormat="1" ht="23.25" x14ac:dyDescent="0.25">
      <c r="A147" s="509"/>
      <c r="B147" s="492"/>
      <c r="C147" s="536"/>
      <c r="D147" s="164" t="s">
        <v>8</v>
      </c>
      <c r="E147" s="165">
        <v>1.8932999999999998E-2</v>
      </c>
      <c r="F147" s="165"/>
      <c r="G147" s="165"/>
      <c r="H147" s="166"/>
      <c r="I147" s="166"/>
      <c r="J147" s="487"/>
      <c r="K147" s="330"/>
      <c r="L147" s="335">
        <v>5.88</v>
      </c>
      <c r="M147" s="167"/>
      <c r="N147" s="186">
        <f>E147+H147+I147+K147+L147+M147</f>
        <v>5.8989329999999995</v>
      </c>
    </row>
    <row r="148" spans="1:14" s="16" customFormat="1" ht="40.5" x14ac:dyDescent="0.25">
      <c r="A148" s="436" t="str">
        <f>E135</f>
        <v>IV</v>
      </c>
      <c r="B148" s="35" t="s">
        <v>40</v>
      </c>
      <c r="C148" s="438"/>
      <c r="D148" s="20" t="s">
        <v>6</v>
      </c>
      <c r="E148" s="168">
        <f>E149+E150+E151</f>
        <v>59.548464250000002</v>
      </c>
      <c r="F148" s="168">
        <f t="shared" ref="F148:I148" si="85">F149+F150+F151</f>
        <v>0</v>
      </c>
      <c r="G148" s="168">
        <f t="shared" si="85"/>
        <v>0</v>
      </c>
      <c r="H148" s="168">
        <f t="shared" si="85"/>
        <v>32.858179059999998</v>
      </c>
      <c r="I148" s="168">
        <f t="shared" si="85"/>
        <v>32.858179059999998</v>
      </c>
      <c r="J148" s="440"/>
      <c r="K148" s="196">
        <f t="shared" ref="K148:N148" si="86">K149+K150+K151</f>
        <v>34.076000000000001</v>
      </c>
      <c r="L148" s="196">
        <f t="shared" si="86"/>
        <v>93.454879000000005</v>
      </c>
      <c r="M148" s="168">
        <f t="shared" si="86"/>
        <v>0</v>
      </c>
      <c r="N148" s="169">
        <f t="shared" si="86"/>
        <v>252.79570137000002</v>
      </c>
    </row>
    <row r="149" spans="1:14" s="16" customFormat="1" x14ac:dyDescent="0.25">
      <c r="A149" s="436"/>
      <c r="B149" s="443" t="str">
        <f>F135</f>
        <v>ЖИЛЬЕ И ГОРОДСКАЯ СРЕДА</v>
      </c>
      <c r="C149" s="438"/>
      <c r="D149" s="21" t="s">
        <v>15</v>
      </c>
      <c r="E149" s="170">
        <f>E145+E139</f>
        <v>53.226336160000002</v>
      </c>
      <c r="F149" s="389">
        <f t="shared" ref="F149:I149" si="87">F145+F139</f>
        <v>0</v>
      </c>
      <c r="G149" s="389">
        <f t="shared" si="87"/>
        <v>0</v>
      </c>
      <c r="H149" s="389">
        <f t="shared" si="87"/>
        <v>32.201015429999998</v>
      </c>
      <c r="I149" s="389">
        <f t="shared" si="87"/>
        <v>32.201015429999998</v>
      </c>
      <c r="J149" s="441"/>
      <c r="K149" s="197">
        <f>K139+K145</f>
        <v>33.228000000000002</v>
      </c>
      <c r="L149" s="393">
        <f>L139+L145</f>
        <v>70.091000000000008</v>
      </c>
      <c r="M149" s="171"/>
      <c r="N149" s="246">
        <f t="shared" ref="N149:N151" si="88">E149+H149+I149+K149+L149+M149</f>
        <v>220.94736702</v>
      </c>
    </row>
    <row r="150" spans="1:14" s="16" customFormat="1" x14ac:dyDescent="0.25">
      <c r="A150" s="436"/>
      <c r="B150" s="444"/>
      <c r="C150" s="438"/>
      <c r="D150" s="21" t="s">
        <v>7</v>
      </c>
      <c r="E150" s="389">
        <f t="shared" ref="E150:I151" si="89">E146+E140</f>
        <v>6.1356836300000008</v>
      </c>
      <c r="F150" s="389">
        <f t="shared" si="89"/>
        <v>0</v>
      </c>
      <c r="G150" s="389">
        <f t="shared" si="89"/>
        <v>0</v>
      </c>
      <c r="H150" s="389">
        <f t="shared" si="89"/>
        <v>0.65716363</v>
      </c>
      <c r="I150" s="389">
        <f t="shared" si="89"/>
        <v>0.65716363</v>
      </c>
      <c r="J150" s="441"/>
      <c r="K150" s="393">
        <f t="shared" ref="K150:L150" si="90">K140+K146</f>
        <v>0.67800000000000005</v>
      </c>
      <c r="L150" s="393">
        <f t="shared" si="90"/>
        <v>12.202</v>
      </c>
      <c r="M150" s="171"/>
      <c r="N150" s="246">
        <f t="shared" si="88"/>
        <v>20.330010890000004</v>
      </c>
    </row>
    <row r="151" spans="1:14" s="16" customFormat="1" ht="21" thickBot="1" x14ac:dyDescent="0.3">
      <c r="A151" s="437"/>
      <c r="B151" s="445"/>
      <c r="C151" s="439"/>
      <c r="D151" s="283" t="s">
        <v>8</v>
      </c>
      <c r="E151" s="389">
        <f t="shared" si="89"/>
        <v>0.18644446000000001</v>
      </c>
      <c r="F151" s="389">
        <f t="shared" si="89"/>
        <v>0</v>
      </c>
      <c r="G151" s="389">
        <f t="shared" si="89"/>
        <v>0</v>
      </c>
      <c r="H151" s="389">
        <f t="shared" si="89"/>
        <v>0</v>
      </c>
      <c r="I151" s="389">
        <f t="shared" si="89"/>
        <v>0</v>
      </c>
      <c r="J151" s="442"/>
      <c r="K151" s="393">
        <f t="shared" ref="K151:L151" si="91">K141+K147</f>
        <v>0.17</v>
      </c>
      <c r="L151" s="393">
        <f t="shared" si="91"/>
        <v>11.161878999999999</v>
      </c>
      <c r="M151" s="285"/>
      <c r="N151" s="286">
        <f t="shared" si="88"/>
        <v>11.51832346</v>
      </c>
    </row>
    <row r="152" spans="1:14" s="16" customFormat="1" ht="53.25" customHeight="1" thickBot="1" x14ac:dyDescent="0.3">
      <c r="A152" s="31"/>
      <c r="B152" s="32"/>
      <c r="C152" s="32"/>
      <c r="D152" s="32"/>
      <c r="E152" s="49" t="s">
        <v>50</v>
      </c>
      <c r="F152" s="48" t="s">
        <v>49</v>
      </c>
      <c r="G152" s="50"/>
      <c r="H152" s="32"/>
      <c r="I152" s="32"/>
      <c r="J152" s="32"/>
      <c r="K152" s="195"/>
      <c r="L152" s="32"/>
      <c r="M152" s="32"/>
      <c r="N152" s="33"/>
    </row>
    <row r="153" spans="1:14" s="16" customFormat="1" ht="21" customHeight="1" thickBot="1" x14ac:dyDescent="0.3">
      <c r="A153" s="446" t="s">
        <v>103</v>
      </c>
      <c r="B153" s="447"/>
      <c r="C153" s="447"/>
      <c r="D153" s="447"/>
      <c r="E153" s="447"/>
      <c r="F153" s="447"/>
      <c r="G153" s="447"/>
      <c r="H153" s="447"/>
      <c r="I153" s="447"/>
      <c r="J153" s="447"/>
      <c r="K153" s="447"/>
      <c r="L153" s="447"/>
      <c r="M153" s="447"/>
      <c r="N153" s="448"/>
    </row>
    <row r="154" spans="1:14" s="16" customFormat="1" ht="19.5" x14ac:dyDescent="0.25">
      <c r="A154" s="5"/>
      <c r="B154" s="6" t="s">
        <v>11</v>
      </c>
      <c r="C154" s="455" t="s">
        <v>12</v>
      </c>
      <c r="D154" s="456"/>
      <c r="E154" s="456"/>
      <c r="F154" s="456"/>
      <c r="G154" s="456"/>
      <c r="H154" s="456"/>
      <c r="I154" s="456"/>
      <c r="J154" s="457"/>
      <c r="K154" s="458"/>
      <c r="L154" s="458"/>
      <c r="M154" s="458"/>
      <c r="N154" s="459"/>
    </row>
    <row r="155" spans="1:14" s="16" customFormat="1" ht="22.5" x14ac:dyDescent="0.25">
      <c r="A155" s="508" t="s">
        <v>13</v>
      </c>
      <c r="B155" s="491" t="s">
        <v>104</v>
      </c>
      <c r="C155" s="511"/>
      <c r="D155" s="163" t="s">
        <v>14</v>
      </c>
      <c r="E155" s="36">
        <f t="shared" ref="E155:I155" si="92">SUM(E156:E158)</f>
        <v>112.24489796</v>
      </c>
      <c r="F155" s="36">
        <f t="shared" si="92"/>
        <v>112.24487596</v>
      </c>
      <c r="G155" s="36">
        <f t="shared" si="92"/>
        <v>0</v>
      </c>
      <c r="H155" s="36">
        <f t="shared" si="92"/>
        <v>0</v>
      </c>
      <c r="I155" s="36">
        <f t="shared" si="92"/>
        <v>0</v>
      </c>
      <c r="J155" s="485" t="s">
        <v>170</v>
      </c>
      <c r="K155" s="198">
        <f t="shared" ref="K155:M155" si="93">SUM(K156:K158)</f>
        <v>0</v>
      </c>
      <c r="L155" s="198">
        <f t="shared" si="93"/>
        <v>142.75</v>
      </c>
      <c r="M155" s="36">
        <f t="shared" si="93"/>
        <v>0</v>
      </c>
      <c r="N155" s="41">
        <f>E155+H155+I155+K155+L155+M155</f>
        <v>254.99489796</v>
      </c>
    </row>
    <row r="156" spans="1:14" s="16" customFormat="1" ht="23.25" x14ac:dyDescent="0.25">
      <c r="A156" s="509"/>
      <c r="B156" s="492"/>
      <c r="C156" s="512"/>
      <c r="D156" s="164" t="s">
        <v>15</v>
      </c>
      <c r="E156" s="165">
        <v>110</v>
      </c>
      <c r="F156" s="385">
        <v>109.99997844000001</v>
      </c>
      <c r="G156" s="165"/>
      <c r="H156" s="166"/>
      <c r="I156" s="166"/>
      <c r="J156" s="486"/>
      <c r="K156" s="199"/>
      <c r="L156" s="335">
        <v>139.89500000000001</v>
      </c>
      <c r="M156" s="167"/>
      <c r="N156" s="186">
        <f t="shared" ref="N156:N158" si="94">E156+H156+I156+K156+L156+M156</f>
        <v>249.89500000000001</v>
      </c>
    </row>
    <row r="157" spans="1:14" s="16" customFormat="1" ht="23.25" x14ac:dyDescent="0.25">
      <c r="A157" s="509"/>
      <c r="B157" s="492"/>
      <c r="C157" s="512"/>
      <c r="D157" s="164" t="s">
        <v>7</v>
      </c>
      <c r="E157" s="385">
        <v>2.2448979599999999</v>
      </c>
      <c r="F157" s="385">
        <v>2.2448975199999999</v>
      </c>
      <c r="G157" s="165"/>
      <c r="H157" s="166"/>
      <c r="I157" s="166"/>
      <c r="J157" s="486"/>
      <c r="K157" s="199"/>
      <c r="L157" s="335">
        <v>2.855</v>
      </c>
      <c r="M157" s="167"/>
      <c r="N157" s="186">
        <f t="shared" si="94"/>
        <v>5.0998979599999998</v>
      </c>
    </row>
    <row r="158" spans="1:14" s="16" customFormat="1" ht="164.25" customHeight="1" x14ac:dyDescent="0.25">
      <c r="A158" s="510"/>
      <c r="B158" s="493"/>
      <c r="C158" s="513"/>
      <c r="D158" s="164" t="s">
        <v>8</v>
      </c>
      <c r="E158" s="165">
        <v>0</v>
      </c>
      <c r="F158" s="165">
        <v>0</v>
      </c>
      <c r="G158" s="165"/>
      <c r="H158" s="166"/>
      <c r="I158" s="166"/>
      <c r="J158" s="487"/>
      <c r="K158" s="199"/>
      <c r="L158" s="335">
        <v>0</v>
      </c>
      <c r="M158" s="167"/>
      <c r="N158" s="186">
        <f t="shared" si="94"/>
        <v>0</v>
      </c>
    </row>
    <row r="159" spans="1:14" s="16" customFormat="1" ht="40.5" x14ac:dyDescent="0.25">
      <c r="A159" s="436" t="str">
        <f>E152</f>
        <v>V</v>
      </c>
      <c r="B159" s="35" t="s">
        <v>40</v>
      </c>
      <c r="C159" s="438"/>
      <c r="D159" s="20" t="s">
        <v>6</v>
      </c>
      <c r="E159" s="168">
        <f>E160+E161+E162</f>
        <v>112.24489796</v>
      </c>
      <c r="F159" s="168">
        <f t="shared" ref="F159:I159" si="95">F160+F161+F162</f>
        <v>112.24487596</v>
      </c>
      <c r="G159" s="168">
        <f t="shared" si="95"/>
        <v>0</v>
      </c>
      <c r="H159" s="168">
        <f t="shared" si="95"/>
        <v>0</v>
      </c>
      <c r="I159" s="168">
        <f t="shared" si="95"/>
        <v>0</v>
      </c>
      <c r="J159" s="440"/>
      <c r="K159" s="196">
        <f t="shared" ref="K159:N159" si="96">K160+K161+K162</f>
        <v>0</v>
      </c>
      <c r="L159" s="196">
        <f t="shared" si="96"/>
        <v>142.75</v>
      </c>
      <c r="M159" s="168">
        <f t="shared" si="96"/>
        <v>0</v>
      </c>
      <c r="N159" s="169">
        <f t="shared" si="96"/>
        <v>254.99489796</v>
      </c>
    </row>
    <row r="160" spans="1:14" s="16" customFormat="1" ht="21" thickBot="1" x14ac:dyDescent="0.3">
      <c r="A160" s="436"/>
      <c r="B160" s="443" t="str">
        <f>F152</f>
        <v>ЭКОЛОГИЯ</v>
      </c>
      <c r="C160" s="438"/>
      <c r="D160" s="21" t="s">
        <v>15</v>
      </c>
      <c r="E160" s="284">
        <f t="shared" ref="E160:I161" si="97">E156</f>
        <v>110</v>
      </c>
      <c r="F160" s="284">
        <f t="shared" si="97"/>
        <v>109.99997844000001</v>
      </c>
      <c r="G160" s="284">
        <f t="shared" si="97"/>
        <v>0</v>
      </c>
      <c r="H160" s="284">
        <f t="shared" si="97"/>
        <v>0</v>
      </c>
      <c r="I160" s="284">
        <f t="shared" si="97"/>
        <v>0</v>
      </c>
      <c r="J160" s="441"/>
      <c r="K160" s="197"/>
      <c r="L160" s="197">
        <f>L156</f>
        <v>139.89500000000001</v>
      </c>
      <c r="M160" s="171"/>
      <c r="N160" s="246">
        <f t="shared" ref="N160:N162" si="98">E160+H160+I160+K160+L160+M160</f>
        <v>249.89500000000001</v>
      </c>
    </row>
    <row r="161" spans="1:14" s="16" customFormat="1" ht="21" thickBot="1" x14ac:dyDescent="0.3">
      <c r="A161" s="436"/>
      <c r="B161" s="444"/>
      <c r="C161" s="438"/>
      <c r="D161" s="21" t="s">
        <v>7</v>
      </c>
      <c r="E161" s="284">
        <f t="shared" si="97"/>
        <v>2.2448979599999999</v>
      </c>
      <c r="F161" s="284">
        <f t="shared" si="97"/>
        <v>2.2448975199999999</v>
      </c>
      <c r="G161" s="284">
        <f t="shared" si="97"/>
        <v>0</v>
      </c>
      <c r="H161" s="284">
        <f t="shared" si="97"/>
        <v>0</v>
      </c>
      <c r="I161" s="284">
        <f t="shared" si="97"/>
        <v>0</v>
      </c>
      <c r="J161" s="441"/>
      <c r="K161" s="197"/>
      <c r="L161" s="197">
        <f>L157</f>
        <v>2.855</v>
      </c>
      <c r="M161" s="171"/>
      <c r="N161" s="246">
        <f t="shared" si="98"/>
        <v>5.0998979599999998</v>
      </c>
    </row>
    <row r="162" spans="1:14" s="16" customFormat="1" ht="21" thickBot="1" x14ac:dyDescent="0.3">
      <c r="A162" s="437"/>
      <c r="B162" s="445"/>
      <c r="C162" s="439"/>
      <c r="D162" s="283" t="s">
        <v>8</v>
      </c>
      <c r="E162" s="284">
        <f>E158</f>
        <v>0</v>
      </c>
      <c r="F162" s="284">
        <f t="shared" ref="F162:I162" si="99">F158</f>
        <v>0</v>
      </c>
      <c r="G162" s="284">
        <f t="shared" si="99"/>
        <v>0</v>
      </c>
      <c r="H162" s="284">
        <f t="shared" si="99"/>
        <v>0</v>
      </c>
      <c r="I162" s="284">
        <f t="shared" si="99"/>
        <v>0</v>
      </c>
      <c r="J162" s="442"/>
      <c r="K162" s="197"/>
      <c r="L162" s="197"/>
      <c r="M162" s="285"/>
      <c r="N162" s="286">
        <f t="shared" si="98"/>
        <v>0</v>
      </c>
    </row>
    <row r="163" spans="1:14" s="16" customFormat="1" ht="56.25" customHeight="1" thickBot="1" x14ac:dyDescent="0.3">
      <c r="A163" s="31"/>
      <c r="B163" s="32"/>
      <c r="C163" s="32"/>
      <c r="D163" s="32"/>
      <c r="E163" s="49" t="s">
        <v>52</v>
      </c>
      <c r="F163" s="48" t="s">
        <v>51</v>
      </c>
      <c r="G163" s="50"/>
      <c r="H163" s="32"/>
      <c r="I163" s="32"/>
      <c r="J163" s="32"/>
      <c r="K163" s="195"/>
      <c r="L163" s="32"/>
      <c r="M163" s="32"/>
      <c r="N163" s="33"/>
    </row>
    <row r="164" spans="1:14" s="16" customFormat="1" ht="21" customHeight="1" thickBot="1" x14ac:dyDescent="0.3">
      <c r="A164" s="446" t="s">
        <v>99</v>
      </c>
      <c r="B164" s="447"/>
      <c r="C164" s="447"/>
      <c r="D164" s="447"/>
      <c r="E164" s="447"/>
      <c r="F164" s="447"/>
      <c r="G164" s="447"/>
      <c r="H164" s="447"/>
      <c r="I164" s="447"/>
      <c r="J164" s="447"/>
      <c r="K164" s="447"/>
      <c r="L164" s="447"/>
      <c r="M164" s="447"/>
      <c r="N164" s="448"/>
    </row>
    <row r="165" spans="1:14" s="16" customFormat="1" ht="19.5" x14ac:dyDescent="0.25">
      <c r="A165" s="5"/>
      <c r="B165" s="6" t="s">
        <v>11</v>
      </c>
      <c r="C165" s="455" t="s">
        <v>12</v>
      </c>
      <c r="D165" s="456"/>
      <c r="E165" s="456"/>
      <c r="F165" s="456"/>
      <c r="G165" s="456"/>
      <c r="H165" s="456"/>
      <c r="I165" s="456"/>
      <c r="J165" s="457"/>
      <c r="K165" s="532"/>
      <c r="L165" s="533"/>
      <c r="M165" s="533"/>
      <c r="N165" s="534"/>
    </row>
    <row r="166" spans="1:14" s="16" customFormat="1" ht="22.5" x14ac:dyDescent="0.25">
      <c r="A166" s="508" t="s">
        <v>13</v>
      </c>
      <c r="B166" s="491" t="s">
        <v>100</v>
      </c>
      <c r="C166" s="511"/>
      <c r="D166" s="163" t="s">
        <v>14</v>
      </c>
      <c r="E166" s="36">
        <f t="shared" ref="E166:I166" si="100">SUM(E167:E169)</f>
        <v>0</v>
      </c>
      <c r="F166" s="36">
        <f t="shared" si="100"/>
        <v>0</v>
      </c>
      <c r="G166" s="36">
        <f t="shared" si="100"/>
        <v>0</v>
      </c>
      <c r="H166" s="36">
        <f t="shared" si="100"/>
        <v>0</v>
      </c>
      <c r="I166" s="36">
        <f t="shared" si="100"/>
        <v>0</v>
      </c>
      <c r="J166" s="485"/>
      <c r="K166" s="198">
        <f t="shared" ref="K166:M166" si="101">SUM(K167:K169)</f>
        <v>0</v>
      </c>
      <c r="L166" s="198">
        <f t="shared" si="101"/>
        <v>0</v>
      </c>
      <c r="M166" s="36">
        <f t="shared" si="101"/>
        <v>0</v>
      </c>
      <c r="N166" s="41">
        <f>E166+H166+I166+K166+L166+M166</f>
        <v>0</v>
      </c>
    </row>
    <row r="167" spans="1:14" s="16" customFormat="1" ht="23.25" x14ac:dyDescent="0.25">
      <c r="A167" s="509"/>
      <c r="B167" s="492"/>
      <c r="C167" s="512"/>
      <c r="D167" s="164" t="s">
        <v>15</v>
      </c>
      <c r="E167" s="165"/>
      <c r="F167" s="165"/>
      <c r="G167" s="165"/>
      <c r="H167" s="166"/>
      <c r="I167" s="166"/>
      <c r="J167" s="486"/>
      <c r="K167" s="199"/>
      <c r="L167" s="199"/>
      <c r="M167" s="167"/>
      <c r="N167" s="186">
        <f t="shared" ref="N167:N169" si="102">E167+H167+I167+K167+L167+M167</f>
        <v>0</v>
      </c>
    </row>
    <row r="168" spans="1:14" s="16" customFormat="1" ht="23.25" x14ac:dyDescent="0.25">
      <c r="A168" s="509"/>
      <c r="B168" s="492"/>
      <c r="C168" s="512"/>
      <c r="D168" s="164" t="s">
        <v>7</v>
      </c>
      <c r="E168" s="165"/>
      <c r="F168" s="165"/>
      <c r="G168" s="165"/>
      <c r="H168" s="166"/>
      <c r="I168" s="166"/>
      <c r="J168" s="486"/>
      <c r="K168" s="199"/>
      <c r="L168" s="199"/>
      <c r="M168" s="167"/>
      <c r="N168" s="186">
        <f t="shared" si="102"/>
        <v>0</v>
      </c>
    </row>
    <row r="169" spans="1:14" s="16" customFormat="1" ht="23.25" x14ac:dyDescent="0.25">
      <c r="A169" s="510"/>
      <c r="B169" s="493"/>
      <c r="C169" s="513"/>
      <c r="D169" s="164" t="s">
        <v>8</v>
      </c>
      <c r="E169" s="165"/>
      <c r="F169" s="165"/>
      <c r="G169" s="165"/>
      <c r="H169" s="166"/>
      <c r="I169" s="166"/>
      <c r="J169" s="487"/>
      <c r="K169" s="199"/>
      <c r="L169" s="199"/>
      <c r="M169" s="167"/>
      <c r="N169" s="186">
        <f t="shared" si="102"/>
        <v>0</v>
      </c>
    </row>
    <row r="170" spans="1:14" s="16" customFormat="1" ht="40.5" x14ac:dyDescent="0.25">
      <c r="A170" s="436" t="str">
        <f>E163</f>
        <v>VI</v>
      </c>
      <c r="B170" s="35" t="s">
        <v>40</v>
      </c>
      <c r="C170" s="438"/>
      <c r="D170" s="20" t="s">
        <v>6</v>
      </c>
      <c r="E170" s="168">
        <f>E171+E172+E173</f>
        <v>0</v>
      </c>
      <c r="F170" s="168">
        <f t="shared" ref="F170:I170" si="103">F171+F172+F173</f>
        <v>0</v>
      </c>
      <c r="G170" s="168">
        <f t="shared" si="103"/>
        <v>0</v>
      </c>
      <c r="H170" s="168">
        <f t="shared" si="103"/>
        <v>0</v>
      </c>
      <c r="I170" s="168">
        <f t="shared" si="103"/>
        <v>0</v>
      </c>
      <c r="J170" s="440"/>
      <c r="K170" s="196">
        <f t="shared" ref="K170:N170" si="104">K171+K172+K173</f>
        <v>0</v>
      </c>
      <c r="L170" s="196">
        <f t="shared" si="104"/>
        <v>0</v>
      </c>
      <c r="M170" s="168">
        <f t="shared" si="104"/>
        <v>0</v>
      </c>
      <c r="N170" s="169">
        <f t="shared" si="104"/>
        <v>0</v>
      </c>
    </row>
    <row r="171" spans="1:14" s="16" customFormat="1" ht="21" thickBot="1" x14ac:dyDescent="0.3">
      <c r="A171" s="436"/>
      <c r="B171" s="443" t="str">
        <f>F163</f>
        <v>БЕЗОПАСНЫЕ И КАЧЕСТВЕННЫЕ АВТОМОБИЛЬНЫЕ ДОРОГИ</v>
      </c>
      <c r="C171" s="438"/>
      <c r="D171" s="21" t="s">
        <v>15</v>
      </c>
      <c r="E171" s="284">
        <f t="shared" ref="E171:I172" si="105">E167</f>
        <v>0</v>
      </c>
      <c r="F171" s="284">
        <f t="shared" si="105"/>
        <v>0</v>
      </c>
      <c r="G171" s="284">
        <f t="shared" si="105"/>
        <v>0</v>
      </c>
      <c r="H171" s="284">
        <f t="shared" si="105"/>
        <v>0</v>
      </c>
      <c r="I171" s="284">
        <f t="shared" si="105"/>
        <v>0</v>
      </c>
      <c r="J171" s="441"/>
      <c r="K171" s="197"/>
      <c r="L171" s="197"/>
      <c r="M171" s="171"/>
      <c r="N171" s="246">
        <f t="shared" ref="N171:N173" si="106">E171+H171+I171+K171+L171+M171</f>
        <v>0</v>
      </c>
    </row>
    <row r="172" spans="1:14" s="16" customFormat="1" ht="21" thickBot="1" x14ac:dyDescent="0.3">
      <c r="A172" s="436"/>
      <c r="B172" s="444"/>
      <c r="C172" s="438"/>
      <c r="D172" s="21" t="s">
        <v>7</v>
      </c>
      <c r="E172" s="284">
        <f t="shared" si="105"/>
        <v>0</v>
      </c>
      <c r="F172" s="284">
        <f t="shared" si="105"/>
        <v>0</v>
      </c>
      <c r="G172" s="284">
        <f t="shared" si="105"/>
        <v>0</v>
      </c>
      <c r="H172" s="284">
        <f t="shared" si="105"/>
        <v>0</v>
      </c>
      <c r="I172" s="284">
        <f t="shared" si="105"/>
        <v>0</v>
      </c>
      <c r="J172" s="441"/>
      <c r="K172" s="197"/>
      <c r="L172" s="197"/>
      <c r="M172" s="171"/>
      <c r="N172" s="246">
        <f t="shared" si="106"/>
        <v>0</v>
      </c>
    </row>
    <row r="173" spans="1:14" s="16" customFormat="1" ht="21" thickBot="1" x14ac:dyDescent="0.3">
      <c r="A173" s="437"/>
      <c r="B173" s="445"/>
      <c r="C173" s="439"/>
      <c r="D173" s="283" t="s">
        <v>8</v>
      </c>
      <c r="E173" s="284">
        <f>E169</f>
        <v>0</v>
      </c>
      <c r="F173" s="284">
        <f t="shared" ref="F173:I173" si="107">F169</f>
        <v>0</v>
      </c>
      <c r="G173" s="284">
        <f t="shared" si="107"/>
        <v>0</v>
      </c>
      <c r="H173" s="284">
        <f t="shared" si="107"/>
        <v>0</v>
      </c>
      <c r="I173" s="284">
        <f t="shared" si="107"/>
        <v>0</v>
      </c>
      <c r="J173" s="442"/>
      <c r="K173" s="197"/>
      <c r="L173" s="197"/>
      <c r="M173" s="285"/>
      <c r="N173" s="286">
        <f t="shared" si="106"/>
        <v>0</v>
      </c>
    </row>
    <row r="174" spans="1:14" s="16" customFormat="1" ht="65.25" customHeight="1" thickBot="1" x14ac:dyDescent="0.3">
      <c r="A174" s="31"/>
      <c r="B174" s="32"/>
      <c r="C174" s="32"/>
      <c r="D174" s="32"/>
      <c r="E174" s="49" t="s">
        <v>54</v>
      </c>
      <c r="F174" s="48" t="s">
        <v>53</v>
      </c>
      <c r="G174" s="50"/>
      <c r="H174" s="32"/>
      <c r="I174" s="32"/>
      <c r="J174" s="32"/>
      <c r="K174" s="195"/>
      <c r="L174" s="32"/>
      <c r="M174" s="32"/>
      <c r="N174" s="33"/>
    </row>
    <row r="175" spans="1:14" s="16" customFormat="1" ht="21" customHeight="1" thickBot="1" x14ac:dyDescent="0.3">
      <c r="A175" s="446" t="s">
        <v>22</v>
      </c>
      <c r="B175" s="447"/>
      <c r="C175" s="447"/>
      <c r="D175" s="447"/>
      <c r="E175" s="447"/>
      <c r="F175" s="447"/>
      <c r="G175" s="447"/>
      <c r="H175" s="447"/>
      <c r="I175" s="447"/>
      <c r="J175" s="447"/>
      <c r="K175" s="447"/>
      <c r="L175" s="447"/>
      <c r="M175" s="447"/>
      <c r="N175" s="448"/>
    </row>
    <row r="176" spans="1:14" s="16" customFormat="1" ht="19.5" x14ac:dyDescent="0.25">
      <c r="A176" s="5"/>
      <c r="B176" s="6" t="s">
        <v>11</v>
      </c>
      <c r="C176" s="455" t="s">
        <v>12</v>
      </c>
      <c r="D176" s="456"/>
      <c r="E176" s="456"/>
      <c r="F176" s="456"/>
      <c r="G176" s="456"/>
      <c r="H176" s="456"/>
      <c r="I176" s="456"/>
      <c r="J176" s="457"/>
      <c r="K176" s="458"/>
      <c r="L176" s="458"/>
      <c r="M176" s="458"/>
      <c r="N176" s="459"/>
    </row>
    <row r="177" spans="1:14" s="16" customFormat="1" ht="22.5" x14ac:dyDescent="0.25">
      <c r="A177" s="508" t="s">
        <v>13</v>
      </c>
      <c r="B177" s="491" t="s">
        <v>23</v>
      </c>
      <c r="C177" s="511"/>
      <c r="D177" s="163" t="s">
        <v>14</v>
      </c>
      <c r="E177" s="36">
        <f t="shared" ref="E177:I177" si="108">SUM(E178:E180)</f>
        <v>0</v>
      </c>
      <c r="F177" s="36">
        <f t="shared" si="108"/>
        <v>0</v>
      </c>
      <c r="G177" s="36">
        <f t="shared" si="108"/>
        <v>0</v>
      </c>
      <c r="H177" s="36">
        <f t="shared" si="108"/>
        <v>0</v>
      </c>
      <c r="I177" s="36">
        <f t="shared" si="108"/>
        <v>0</v>
      </c>
      <c r="J177" s="485"/>
      <c r="K177" s="198">
        <f t="shared" ref="K177:M177" si="109">SUM(K178:K180)</f>
        <v>0</v>
      </c>
      <c r="L177" s="198">
        <f t="shared" si="109"/>
        <v>0</v>
      </c>
      <c r="M177" s="36">
        <f t="shared" si="109"/>
        <v>0</v>
      </c>
      <c r="N177" s="41">
        <f>E177+H177+I177+K177+L177+M177</f>
        <v>0</v>
      </c>
    </row>
    <row r="178" spans="1:14" s="16" customFormat="1" ht="23.25" x14ac:dyDescent="0.25">
      <c r="A178" s="509"/>
      <c r="B178" s="492"/>
      <c r="C178" s="512"/>
      <c r="D178" s="164" t="s">
        <v>15</v>
      </c>
      <c r="E178" s="165"/>
      <c r="F178" s="165"/>
      <c r="G178" s="165"/>
      <c r="H178" s="166"/>
      <c r="I178" s="166"/>
      <c r="J178" s="486"/>
      <c r="K178" s="199"/>
      <c r="L178" s="199"/>
      <c r="M178" s="167"/>
      <c r="N178" s="186">
        <f t="shared" ref="N178:N180" si="110">E178+H178+I178+K178+L178+M178</f>
        <v>0</v>
      </c>
    </row>
    <row r="179" spans="1:14" s="16" customFormat="1" ht="23.25" x14ac:dyDescent="0.25">
      <c r="A179" s="509"/>
      <c r="B179" s="492"/>
      <c r="C179" s="512"/>
      <c r="D179" s="164" t="s">
        <v>7</v>
      </c>
      <c r="E179" s="165"/>
      <c r="F179" s="165"/>
      <c r="G179" s="165"/>
      <c r="H179" s="166"/>
      <c r="I179" s="166"/>
      <c r="J179" s="486"/>
      <c r="K179" s="199"/>
      <c r="L179" s="199"/>
      <c r="M179" s="167"/>
      <c r="N179" s="186">
        <f t="shared" si="110"/>
        <v>0</v>
      </c>
    </row>
    <row r="180" spans="1:14" s="16" customFormat="1" ht="23.25" x14ac:dyDescent="0.25">
      <c r="A180" s="510"/>
      <c r="B180" s="493"/>
      <c r="C180" s="513"/>
      <c r="D180" s="164" t="s">
        <v>8</v>
      </c>
      <c r="E180" s="165"/>
      <c r="F180" s="165"/>
      <c r="G180" s="165"/>
      <c r="H180" s="166"/>
      <c r="I180" s="166"/>
      <c r="J180" s="487"/>
      <c r="K180" s="199"/>
      <c r="L180" s="199"/>
      <c r="M180" s="167"/>
      <c r="N180" s="186">
        <f t="shared" si="110"/>
        <v>0</v>
      </c>
    </row>
    <row r="181" spans="1:14" s="16" customFormat="1" ht="40.5" x14ac:dyDescent="0.25">
      <c r="A181" s="436" t="str">
        <f>E174</f>
        <v>VII</v>
      </c>
      <c r="B181" s="35" t="s">
        <v>40</v>
      </c>
      <c r="C181" s="438"/>
      <c r="D181" s="20" t="s">
        <v>6</v>
      </c>
      <c r="E181" s="168">
        <f>E182+E183+E184</f>
        <v>0</v>
      </c>
      <c r="F181" s="168">
        <f t="shared" ref="F181:I181" si="111">F182+F183+F184</f>
        <v>0</v>
      </c>
      <c r="G181" s="168">
        <f t="shared" si="111"/>
        <v>0</v>
      </c>
      <c r="H181" s="168">
        <f t="shared" si="111"/>
        <v>0</v>
      </c>
      <c r="I181" s="168">
        <f t="shared" si="111"/>
        <v>0</v>
      </c>
      <c r="J181" s="440"/>
      <c r="K181" s="196">
        <f t="shared" ref="K181:N181" si="112">K182+K183+K184</f>
        <v>0</v>
      </c>
      <c r="L181" s="196">
        <f t="shared" si="112"/>
        <v>0</v>
      </c>
      <c r="M181" s="168">
        <f t="shared" si="112"/>
        <v>0</v>
      </c>
      <c r="N181" s="169">
        <f t="shared" si="112"/>
        <v>0</v>
      </c>
    </row>
    <row r="182" spans="1:14" s="16" customFormat="1" x14ac:dyDescent="0.25">
      <c r="A182" s="436"/>
      <c r="B182" s="443" t="str">
        <f>F174</f>
        <v>ПРОИЗВОДИТЕЛЬНОСТЬ ТРУДА</v>
      </c>
      <c r="C182" s="438"/>
      <c r="D182" s="21" t="s">
        <v>15</v>
      </c>
      <c r="E182" s="170"/>
      <c r="F182" s="170"/>
      <c r="G182" s="170"/>
      <c r="H182" s="170"/>
      <c r="I182" s="170"/>
      <c r="J182" s="441"/>
      <c r="K182" s="197"/>
      <c r="L182" s="197"/>
      <c r="M182" s="171"/>
      <c r="N182" s="246">
        <f t="shared" ref="N182:N184" si="113">E182+H182+I182+K182+L182+M182</f>
        <v>0</v>
      </c>
    </row>
    <row r="183" spans="1:14" s="16" customFormat="1" x14ac:dyDescent="0.25">
      <c r="A183" s="436"/>
      <c r="B183" s="444"/>
      <c r="C183" s="438"/>
      <c r="D183" s="21" t="s">
        <v>7</v>
      </c>
      <c r="E183" s="170"/>
      <c r="F183" s="170"/>
      <c r="G183" s="170"/>
      <c r="H183" s="170"/>
      <c r="I183" s="170"/>
      <c r="J183" s="441"/>
      <c r="K183" s="197"/>
      <c r="L183" s="197"/>
      <c r="M183" s="171"/>
      <c r="N183" s="246">
        <f t="shared" si="113"/>
        <v>0</v>
      </c>
    </row>
    <row r="184" spans="1:14" s="16" customFormat="1" ht="21" thickBot="1" x14ac:dyDescent="0.3">
      <c r="A184" s="437"/>
      <c r="B184" s="445"/>
      <c r="C184" s="439"/>
      <c r="D184" s="283" t="s">
        <v>8</v>
      </c>
      <c r="E184" s="284"/>
      <c r="F184" s="284"/>
      <c r="G184" s="284"/>
      <c r="H184" s="284"/>
      <c r="I184" s="284"/>
      <c r="J184" s="442"/>
      <c r="K184" s="197"/>
      <c r="L184" s="197"/>
      <c r="M184" s="285"/>
      <c r="N184" s="286">
        <f t="shared" si="113"/>
        <v>0</v>
      </c>
    </row>
    <row r="185" spans="1:14" s="16" customFormat="1" ht="48.75" customHeight="1" thickBot="1" x14ac:dyDescent="0.3">
      <c r="A185" s="31"/>
      <c r="B185" s="32"/>
      <c r="C185" s="32"/>
      <c r="D185" s="32"/>
      <c r="E185" s="49" t="s">
        <v>56</v>
      </c>
      <c r="F185" s="48" t="s">
        <v>55</v>
      </c>
      <c r="G185" s="50"/>
      <c r="H185" s="32"/>
      <c r="I185" s="32"/>
      <c r="J185" s="32"/>
      <c r="K185" s="195"/>
      <c r="L185" s="32"/>
      <c r="M185" s="32"/>
      <c r="N185" s="33"/>
    </row>
    <row r="186" spans="1:14" s="16" customFormat="1" ht="21" customHeight="1" thickBot="1" x14ac:dyDescent="0.3">
      <c r="A186" s="446" t="s">
        <v>22</v>
      </c>
      <c r="B186" s="447"/>
      <c r="C186" s="447"/>
      <c r="D186" s="447"/>
      <c r="E186" s="447"/>
      <c r="F186" s="447"/>
      <c r="G186" s="447"/>
      <c r="H186" s="447"/>
      <c r="I186" s="447"/>
      <c r="J186" s="447"/>
      <c r="K186" s="447"/>
      <c r="L186" s="447"/>
      <c r="M186" s="447"/>
      <c r="N186" s="448"/>
    </row>
    <row r="187" spans="1:14" s="16" customFormat="1" ht="19.5" x14ac:dyDescent="0.25">
      <c r="A187" s="5"/>
      <c r="B187" s="6" t="s">
        <v>11</v>
      </c>
      <c r="C187" s="455" t="s">
        <v>12</v>
      </c>
      <c r="D187" s="456"/>
      <c r="E187" s="456"/>
      <c r="F187" s="456"/>
      <c r="G187" s="456"/>
      <c r="H187" s="456"/>
      <c r="I187" s="456"/>
      <c r="J187" s="457"/>
      <c r="K187" s="458"/>
      <c r="L187" s="458"/>
      <c r="M187" s="458"/>
      <c r="N187" s="459"/>
    </row>
    <row r="188" spans="1:14" s="16" customFormat="1" ht="22.5" customHeight="1" x14ac:dyDescent="0.25">
      <c r="A188" s="508" t="s">
        <v>13</v>
      </c>
      <c r="B188" s="491" t="s">
        <v>23</v>
      </c>
      <c r="C188" s="511"/>
      <c r="D188" s="163" t="s">
        <v>14</v>
      </c>
      <c r="E188" s="36">
        <f t="shared" ref="E188:I188" si="114">SUM(E189:E191)</f>
        <v>0</v>
      </c>
      <c r="F188" s="36">
        <f t="shared" si="114"/>
        <v>0</v>
      </c>
      <c r="G188" s="36">
        <f t="shared" si="114"/>
        <v>0</v>
      </c>
      <c r="H188" s="36">
        <f t="shared" si="114"/>
        <v>0</v>
      </c>
      <c r="I188" s="36">
        <f t="shared" si="114"/>
        <v>0</v>
      </c>
      <c r="J188" s="485"/>
      <c r="K188" s="198">
        <f t="shared" ref="K188:M188" si="115">SUM(K189:K191)</f>
        <v>0</v>
      </c>
      <c r="L188" s="198">
        <f t="shared" si="115"/>
        <v>0</v>
      </c>
      <c r="M188" s="36">
        <f t="shared" si="115"/>
        <v>0</v>
      </c>
      <c r="N188" s="41">
        <f>E188+H188+I188+K188+L188+M188</f>
        <v>0</v>
      </c>
    </row>
    <row r="189" spans="1:14" s="16" customFormat="1" ht="23.25" x14ac:dyDescent="0.25">
      <c r="A189" s="509"/>
      <c r="B189" s="492"/>
      <c r="C189" s="512"/>
      <c r="D189" s="164" t="s">
        <v>15</v>
      </c>
      <c r="E189" s="165"/>
      <c r="F189" s="165"/>
      <c r="G189" s="165"/>
      <c r="H189" s="166"/>
      <c r="I189" s="166"/>
      <c r="J189" s="486"/>
      <c r="K189" s="199"/>
      <c r="L189" s="199"/>
      <c r="M189" s="167"/>
      <c r="N189" s="186">
        <f t="shared" ref="N189:N191" si="116">E189+H189+I189+K189+L189+M189</f>
        <v>0</v>
      </c>
    </row>
    <row r="190" spans="1:14" s="16" customFormat="1" ht="23.25" x14ac:dyDescent="0.25">
      <c r="A190" s="509"/>
      <c r="B190" s="492"/>
      <c r="C190" s="512"/>
      <c r="D190" s="164" t="s">
        <v>7</v>
      </c>
      <c r="E190" s="165"/>
      <c r="F190" s="165"/>
      <c r="G190" s="165"/>
      <c r="H190" s="166"/>
      <c r="I190" s="166"/>
      <c r="J190" s="486"/>
      <c r="K190" s="199"/>
      <c r="L190" s="199"/>
      <c r="M190" s="167"/>
      <c r="N190" s="186">
        <f t="shared" si="116"/>
        <v>0</v>
      </c>
    </row>
    <row r="191" spans="1:14" s="16" customFormat="1" ht="23.25" x14ac:dyDescent="0.25">
      <c r="A191" s="510"/>
      <c r="B191" s="493"/>
      <c r="C191" s="513"/>
      <c r="D191" s="164" t="s">
        <v>8</v>
      </c>
      <c r="E191" s="165"/>
      <c r="F191" s="165"/>
      <c r="G191" s="165"/>
      <c r="H191" s="166"/>
      <c r="I191" s="166"/>
      <c r="J191" s="487"/>
      <c r="K191" s="199"/>
      <c r="L191" s="199"/>
      <c r="M191" s="167"/>
      <c r="N191" s="186">
        <f t="shared" si="116"/>
        <v>0</v>
      </c>
    </row>
    <row r="192" spans="1:14" s="16" customFormat="1" ht="40.5" x14ac:dyDescent="0.25">
      <c r="A192" s="436" t="str">
        <f>E185</f>
        <v>VIII</v>
      </c>
      <c r="B192" s="35" t="s">
        <v>40</v>
      </c>
      <c r="C192" s="438"/>
      <c r="D192" s="20" t="s">
        <v>6</v>
      </c>
      <c r="E192" s="168">
        <f>E193+E194+E195</f>
        <v>0</v>
      </c>
      <c r="F192" s="168">
        <f t="shared" ref="F192:I192" si="117">F193+F194+F195</f>
        <v>0</v>
      </c>
      <c r="G192" s="168">
        <f t="shared" si="117"/>
        <v>0</v>
      </c>
      <c r="H192" s="168">
        <f t="shared" si="117"/>
        <v>0</v>
      </c>
      <c r="I192" s="168">
        <f t="shared" si="117"/>
        <v>0</v>
      </c>
      <c r="J192" s="440"/>
      <c r="K192" s="196">
        <f t="shared" ref="K192:N192" si="118">K193+K194+K195</f>
        <v>0</v>
      </c>
      <c r="L192" s="196">
        <f t="shared" si="118"/>
        <v>0</v>
      </c>
      <c r="M192" s="168">
        <f t="shared" si="118"/>
        <v>0</v>
      </c>
      <c r="N192" s="169">
        <f t="shared" si="118"/>
        <v>0</v>
      </c>
    </row>
    <row r="193" spans="1:14" s="16" customFormat="1" ht="20.25" customHeight="1" x14ac:dyDescent="0.25">
      <c r="A193" s="436"/>
      <c r="B193" s="443" t="str">
        <f>F185</f>
        <v>НАУКА</v>
      </c>
      <c r="C193" s="438"/>
      <c r="D193" s="21" t="s">
        <v>15</v>
      </c>
      <c r="E193" s="170"/>
      <c r="F193" s="170"/>
      <c r="G193" s="170"/>
      <c r="H193" s="170"/>
      <c r="I193" s="170"/>
      <c r="J193" s="441"/>
      <c r="K193" s="197"/>
      <c r="L193" s="197"/>
      <c r="M193" s="171"/>
      <c r="N193" s="246">
        <f t="shared" ref="N193:N195" si="119">E193+H193+I193+K193+L193+M193</f>
        <v>0</v>
      </c>
    </row>
    <row r="194" spans="1:14" s="16" customFormat="1" ht="20.25" customHeight="1" x14ac:dyDescent="0.25">
      <c r="A194" s="436"/>
      <c r="B194" s="444"/>
      <c r="C194" s="438"/>
      <c r="D194" s="21" t="s">
        <v>7</v>
      </c>
      <c r="E194" s="170"/>
      <c r="F194" s="170"/>
      <c r="G194" s="170"/>
      <c r="H194" s="170"/>
      <c r="I194" s="170"/>
      <c r="J194" s="441"/>
      <c r="K194" s="197"/>
      <c r="L194" s="197"/>
      <c r="M194" s="171"/>
      <c r="N194" s="246">
        <f t="shared" si="119"/>
        <v>0</v>
      </c>
    </row>
    <row r="195" spans="1:14" s="16" customFormat="1" ht="21" customHeight="1" thickBot="1" x14ac:dyDescent="0.3">
      <c r="A195" s="437"/>
      <c r="B195" s="445"/>
      <c r="C195" s="439"/>
      <c r="D195" s="283" t="s">
        <v>8</v>
      </c>
      <c r="E195" s="284"/>
      <c r="F195" s="284"/>
      <c r="G195" s="284"/>
      <c r="H195" s="284"/>
      <c r="I195" s="284"/>
      <c r="J195" s="442"/>
      <c r="K195" s="197"/>
      <c r="L195" s="197"/>
      <c r="M195" s="285"/>
      <c r="N195" s="286">
        <f t="shared" si="119"/>
        <v>0</v>
      </c>
    </row>
    <row r="196" spans="1:14" s="16" customFormat="1" ht="48.75" customHeight="1" thickBot="1" x14ac:dyDescent="0.3">
      <c r="A196" s="31"/>
      <c r="B196" s="32"/>
      <c r="C196" s="32"/>
      <c r="D196" s="32"/>
      <c r="E196" s="49" t="s">
        <v>58</v>
      </c>
      <c r="F196" s="48" t="s">
        <v>57</v>
      </c>
      <c r="G196" s="50"/>
      <c r="H196" s="32"/>
      <c r="I196" s="32"/>
      <c r="J196" s="32"/>
      <c r="K196" s="195"/>
      <c r="L196" s="32"/>
      <c r="M196" s="32"/>
      <c r="N196" s="33"/>
    </row>
    <row r="197" spans="1:14" s="16" customFormat="1" ht="21" customHeight="1" thickBot="1" x14ac:dyDescent="0.3">
      <c r="A197" s="446" t="s">
        <v>22</v>
      </c>
      <c r="B197" s="447"/>
      <c r="C197" s="447"/>
      <c r="D197" s="447"/>
      <c r="E197" s="447"/>
      <c r="F197" s="447"/>
      <c r="G197" s="447"/>
      <c r="H197" s="447"/>
      <c r="I197" s="447"/>
      <c r="J197" s="447"/>
      <c r="K197" s="447"/>
      <c r="L197" s="447"/>
      <c r="M197" s="447"/>
      <c r="N197" s="448"/>
    </row>
    <row r="198" spans="1:14" s="16" customFormat="1" ht="19.5" x14ac:dyDescent="0.25">
      <c r="A198" s="5"/>
      <c r="B198" s="6" t="s">
        <v>11</v>
      </c>
      <c r="C198" s="455" t="s">
        <v>12</v>
      </c>
      <c r="D198" s="456"/>
      <c r="E198" s="456"/>
      <c r="F198" s="456"/>
      <c r="G198" s="456"/>
      <c r="H198" s="456"/>
      <c r="I198" s="456"/>
      <c r="J198" s="457"/>
      <c r="K198" s="458"/>
      <c r="L198" s="458"/>
      <c r="M198" s="458"/>
      <c r="N198" s="459"/>
    </row>
    <row r="199" spans="1:14" s="16" customFormat="1" ht="22.5" x14ac:dyDescent="0.25">
      <c r="A199" s="508" t="s">
        <v>13</v>
      </c>
      <c r="B199" s="491" t="s">
        <v>23</v>
      </c>
      <c r="C199" s="511"/>
      <c r="D199" s="163" t="s">
        <v>14</v>
      </c>
      <c r="E199" s="36">
        <f t="shared" ref="E199:I199" si="120">SUM(E200:E202)</f>
        <v>0</v>
      </c>
      <c r="F199" s="36">
        <f t="shared" si="120"/>
        <v>0</v>
      </c>
      <c r="G199" s="36">
        <f t="shared" si="120"/>
        <v>0</v>
      </c>
      <c r="H199" s="36">
        <f t="shared" si="120"/>
        <v>0</v>
      </c>
      <c r="I199" s="36">
        <f t="shared" si="120"/>
        <v>0</v>
      </c>
      <c r="J199" s="485"/>
      <c r="K199" s="198">
        <f t="shared" ref="K199:M199" si="121">SUM(K200:K202)</f>
        <v>0</v>
      </c>
      <c r="L199" s="198">
        <f t="shared" si="121"/>
        <v>0</v>
      </c>
      <c r="M199" s="36">
        <f t="shared" si="121"/>
        <v>0</v>
      </c>
      <c r="N199" s="41">
        <f>E199+H199+I199+K199+L199+M199</f>
        <v>0</v>
      </c>
    </row>
    <row r="200" spans="1:14" s="16" customFormat="1" ht="23.25" x14ac:dyDescent="0.25">
      <c r="A200" s="509"/>
      <c r="B200" s="492"/>
      <c r="C200" s="512"/>
      <c r="D200" s="164" t="s">
        <v>15</v>
      </c>
      <c r="E200" s="165"/>
      <c r="F200" s="165"/>
      <c r="G200" s="165"/>
      <c r="H200" s="166"/>
      <c r="I200" s="166"/>
      <c r="J200" s="486"/>
      <c r="K200" s="199"/>
      <c r="L200" s="199"/>
      <c r="M200" s="167"/>
      <c r="N200" s="186">
        <f t="shared" ref="N200:N202" si="122">E200+H200+I200+K200+L200+M200</f>
        <v>0</v>
      </c>
    </row>
    <row r="201" spans="1:14" s="16" customFormat="1" ht="23.25" x14ac:dyDescent="0.25">
      <c r="A201" s="509"/>
      <c r="B201" s="492"/>
      <c r="C201" s="512"/>
      <c r="D201" s="164" t="s">
        <v>7</v>
      </c>
      <c r="E201" s="165"/>
      <c r="F201" s="165"/>
      <c r="G201" s="165"/>
      <c r="H201" s="166"/>
      <c r="I201" s="166"/>
      <c r="J201" s="486"/>
      <c r="K201" s="199"/>
      <c r="L201" s="199"/>
      <c r="M201" s="167"/>
      <c r="N201" s="186">
        <f t="shared" si="122"/>
        <v>0</v>
      </c>
    </row>
    <row r="202" spans="1:14" s="16" customFormat="1" ht="23.25" x14ac:dyDescent="0.25">
      <c r="A202" s="510"/>
      <c r="B202" s="493"/>
      <c r="C202" s="513"/>
      <c r="D202" s="164" t="s">
        <v>8</v>
      </c>
      <c r="E202" s="165"/>
      <c r="F202" s="165"/>
      <c r="G202" s="165"/>
      <c r="H202" s="166"/>
      <c r="I202" s="166"/>
      <c r="J202" s="487"/>
      <c r="K202" s="199"/>
      <c r="L202" s="199"/>
      <c r="M202" s="167"/>
      <c r="N202" s="186">
        <f t="shared" si="122"/>
        <v>0</v>
      </c>
    </row>
    <row r="203" spans="1:14" s="16" customFormat="1" ht="40.5" x14ac:dyDescent="0.25">
      <c r="A203" s="436" t="str">
        <f>E196</f>
        <v>IX</v>
      </c>
      <c r="B203" s="35" t="s">
        <v>40</v>
      </c>
      <c r="C203" s="438"/>
      <c r="D203" s="20" t="s">
        <v>6</v>
      </c>
      <c r="E203" s="168">
        <f>E204+E205+E206</f>
        <v>0</v>
      </c>
      <c r="F203" s="168">
        <f t="shared" ref="F203:I203" si="123">F204+F205+F206</f>
        <v>0</v>
      </c>
      <c r="G203" s="168">
        <f t="shared" si="123"/>
        <v>0</v>
      </c>
      <c r="H203" s="168">
        <f t="shared" si="123"/>
        <v>0</v>
      </c>
      <c r="I203" s="168">
        <f t="shared" si="123"/>
        <v>0</v>
      </c>
      <c r="J203" s="440"/>
      <c r="K203" s="196">
        <f t="shared" ref="K203:N203" si="124">K204+K205+K206</f>
        <v>0</v>
      </c>
      <c r="L203" s="196">
        <f t="shared" si="124"/>
        <v>0</v>
      </c>
      <c r="M203" s="168">
        <f t="shared" si="124"/>
        <v>0</v>
      </c>
      <c r="N203" s="169">
        <f t="shared" si="124"/>
        <v>0</v>
      </c>
    </row>
    <row r="204" spans="1:14" s="16" customFormat="1" x14ac:dyDescent="0.25">
      <c r="A204" s="436"/>
      <c r="B204" s="443" t="str">
        <f>F196</f>
        <v>ЦИФРОВАЯ ЭКОНОМИКА</v>
      </c>
      <c r="C204" s="438"/>
      <c r="D204" s="21" t="s">
        <v>15</v>
      </c>
      <c r="E204" s="170"/>
      <c r="F204" s="170"/>
      <c r="G204" s="170"/>
      <c r="H204" s="170"/>
      <c r="I204" s="170"/>
      <c r="J204" s="441"/>
      <c r="K204" s="197"/>
      <c r="L204" s="197"/>
      <c r="M204" s="171"/>
      <c r="N204" s="246">
        <f t="shared" ref="N204:N206" si="125">E204+H204+I204+K204+L204+M204</f>
        <v>0</v>
      </c>
    </row>
    <row r="205" spans="1:14" s="16" customFormat="1" x14ac:dyDescent="0.25">
      <c r="A205" s="436"/>
      <c r="B205" s="444"/>
      <c r="C205" s="438"/>
      <c r="D205" s="21" t="s">
        <v>7</v>
      </c>
      <c r="E205" s="170"/>
      <c r="F205" s="170"/>
      <c r="G205" s="170"/>
      <c r="H205" s="170"/>
      <c r="I205" s="170"/>
      <c r="J205" s="441"/>
      <c r="K205" s="197"/>
      <c r="L205" s="197"/>
      <c r="M205" s="171"/>
      <c r="N205" s="246">
        <f t="shared" si="125"/>
        <v>0</v>
      </c>
    </row>
    <row r="206" spans="1:14" s="16" customFormat="1" ht="21" thickBot="1" x14ac:dyDescent="0.3">
      <c r="A206" s="437"/>
      <c r="B206" s="445"/>
      <c r="C206" s="439"/>
      <c r="D206" s="283" t="s">
        <v>8</v>
      </c>
      <c r="E206" s="284"/>
      <c r="F206" s="284"/>
      <c r="G206" s="284"/>
      <c r="H206" s="284"/>
      <c r="I206" s="284"/>
      <c r="J206" s="442"/>
      <c r="K206" s="197"/>
      <c r="L206" s="197"/>
      <c r="M206" s="285"/>
      <c r="N206" s="286">
        <f t="shared" si="125"/>
        <v>0</v>
      </c>
    </row>
    <row r="207" spans="1:14" s="16" customFormat="1" ht="38.25" customHeight="1" thickBot="1" x14ac:dyDescent="0.3">
      <c r="A207" s="31"/>
      <c r="B207" s="32"/>
      <c r="C207" s="32"/>
      <c r="D207" s="32"/>
      <c r="E207" s="49" t="s">
        <v>60</v>
      </c>
      <c r="F207" s="48" t="s">
        <v>59</v>
      </c>
      <c r="G207" s="50"/>
      <c r="H207" s="32"/>
      <c r="I207" s="32"/>
      <c r="J207" s="32"/>
      <c r="K207" s="195"/>
      <c r="L207" s="32"/>
      <c r="M207" s="32"/>
      <c r="N207" s="33"/>
    </row>
    <row r="208" spans="1:14" s="16" customFormat="1" ht="21" customHeight="1" thickBot="1" x14ac:dyDescent="0.3">
      <c r="A208" s="446" t="s">
        <v>105</v>
      </c>
      <c r="B208" s="447"/>
      <c r="C208" s="447"/>
      <c r="D208" s="447"/>
      <c r="E208" s="447"/>
      <c r="F208" s="447"/>
      <c r="G208" s="447"/>
      <c r="H208" s="447"/>
      <c r="I208" s="447"/>
      <c r="J208" s="447"/>
      <c r="K208" s="447"/>
      <c r="L208" s="447"/>
      <c r="M208" s="447"/>
      <c r="N208" s="448"/>
    </row>
    <row r="209" spans="1:14" s="16" customFormat="1" ht="19.5" x14ac:dyDescent="0.25">
      <c r="A209" s="5"/>
      <c r="B209" s="6" t="s">
        <v>11</v>
      </c>
      <c r="C209" s="455" t="s">
        <v>12</v>
      </c>
      <c r="D209" s="456"/>
      <c r="E209" s="456"/>
      <c r="F209" s="456"/>
      <c r="G209" s="456"/>
      <c r="H209" s="456"/>
      <c r="I209" s="456"/>
      <c r="J209" s="457"/>
      <c r="K209" s="458"/>
      <c r="L209" s="458"/>
      <c r="M209" s="458"/>
      <c r="N209" s="459"/>
    </row>
    <row r="210" spans="1:14" s="16" customFormat="1" ht="22.5" x14ac:dyDescent="0.25">
      <c r="A210" s="460" t="s">
        <v>13</v>
      </c>
      <c r="B210" s="463" t="s">
        <v>141</v>
      </c>
      <c r="C210" s="466"/>
      <c r="D210" s="342" t="s">
        <v>14</v>
      </c>
      <c r="E210" s="343">
        <f t="shared" ref="E210:I210" si="126">SUM(E211:E213)</f>
        <v>0</v>
      </c>
      <c r="F210" s="343">
        <f t="shared" si="126"/>
        <v>0</v>
      </c>
      <c r="G210" s="343">
        <f t="shared" si="126"/>
        <v>0</v>
      </c>
      <c r="H210" s="343">
        <f t="shared" si="126"/>
        <v>0.3</v>
      </c>
      <c r="I210" s="343">
        <f t="shared" si="126"/>
        <v>0.3</v>
      </c>
      <c r="J210" s="469"/>
      <c r="K210" s="198">
        <f t="shared" ref="K210:M210" si="127">SUM(K211:K213)</f>
        <v>4.4010278500000002</v>
      </c>
      <c r="L210" s="198">
        <f t="shared" si="127"/>
        <v>0.3</v>
      </c>
      <c r="M210" s="36">
        <f t="shared" si="127"/>
        <v>0</v>
      </c>
      <c r="N210" s="41">
        <f>E210+H210+I210+K210+L210+M210</f>
        <v>5.3010278499999997</v>
      </c>
    </row>
    <row r="211" spans="1:14" s="16" customFormat="1" ht="23.25" x14ac:dyDescent="0.25">
      <c r="A211" s="461"/>
      <c r="B211" s="464"/>
      <c r="C211" s="467"/>
      <c r="D211" s="344" t="s">
        <v>15</v>
      </c>
      <c r="E211" s="345">
        <v>0</v>
      </c>
      <c r="F211" s="345"/>
      <c r="G211" s="345"/>
      <c r="H211" s="346"/>
      <c r="I211" s="346"/>
      <c r="J211" s="470"/>
      <c r="K211" s="333">
        <v>4.0656800000000004</v>
      </c>
      <c r="L211" s="199">
        <v>0</v>
      </c>
      <c r="M211" s="167"/>
      <c r="N211" s="186">
        <f t="shared" ref="N211:N213" si="128">E211+H211+I211+K211+L211+M211</f>
        <v>4.0656800000000004</v>
      </c>
    </row>
    <row r="212" spans="1:14" s="16" customFormat="1" ht="23.25" x14ac:dyDescent="0.25">
      <c r="A212" s="461"/>
      <c r="B212" s="464"/>
      <c r="C212" s="467"/>
      <c r="D212" s="344" t="s">
        <v>7</v>
      </c>
      <c r="E212" s="345">
        <v>0</v>
      </c>
      <c r="F212" s="345"/>
      <c r="G212" s="345"/>
      <c r="H212" s="346"/>
      <c r="I212" s="346"/>
      <c r="J212" s="470"/>
      <c r="K212" s="333">
        <v>0.32528741</v>
      </c>
      <c r="L212" s="199">
        <v>0</v>
      </c>
      <c r="M212" s="167"/>
      <c r="N212" s="186">
        <f t="shared" si="128"/>
        <v>0.32528741</v>
      </c>
    </row>
    <row r="213" spans="1:14" s="16" customFormat="1" ht="24" thickBot="1" x14ac:dyDescent="0.3">
      <c r="A213" s="462"/>
      <c r="B213" s="465"/>
      <c r="C213" s="468"/>
      <c r="D213" s="344" t="s">
        <v>8</v>
      </c>
      <c r="E213" s="345">
        <v>0</v>
      </c>
      <c r="F213" s="345"/>
      <c r="G213" s="345"/>
      <c r="H213" s="346">
        <v>0.3</v>
      </c>
      <c r="I213" s="346">
        <v>0.3</v>
      </c>
      <c r="J213" s="471"/>
      <c r="K213" s="334">
        <v>1.006044E-2</v>
      </c>
      <c r="L213" s="199">
        <v>0.3</v>
      </c>
      <c r="M213" s="167"/>
      <c r="N213" s="186">
        <f t="shared" si="128"/>
        <v>0.91006043999999986</v>
      </c>
    </row>
    <row r="214" spans="1:14" s="16" customFormat="1" ht="19.5" x14ac:dyDescent="0.25">
      <c r="A214" s="5"/>
      <c r="B214" s="6" t="s">
        <v>11</v>
      </c>
      <c r="C214" s="455" t="s">
        <v>12</v>
      </c>
      <c r="D214" s="456"/>
      <c r="E214" s="456"/>
      <c r="F214" s="456"/>
      <c r="G214" s="456"/>
      <c r="H214" s="456"/>
      <c r="I214" s="456"/>
      <c r="J214" s="457"/>
      <c r="K214" s="458"/>
      <c r="L214" s="458"/>
      <c r="M214" s="458"/>
      <c r="N214" s="459"/>
    </row>
    <row r="215" spans="1:14" s="16" customFormat="1" ht="22.5" x14ac:dyDescent="0.25">
      <c r="A215" s="529" t="s">
        <v>123</v>
      </c>
      <c r="B215" s="491" t="s">
        <v>162</v>
      </c>
      <c r="C215" s="511"/>
      <c r="D215" s="399" t="s">
        <v>14</v>
      </c>
      <c r="E215" s="381">
        <f t="shared" ref="E215:I215" si="129">SUM(E216:E218)</f>
        <v>0.12188400000000001</v>
      </c>
      <c r="F215" s="381">
        <f t="shared" si="129"/>
        <v>0</v>
      </c>
      <c r="G215" s="381">
        <f t="shared" si="129"/>
        <v>0</v>
      </c>
      <c r="H215" s="381">
        <f t="shared" si="129"/>
        <v>0.3</v>
      </c>
      <c r="I215" s="381">
        <f t="shared" si="129"/>
        <v>0.3</v>
      </c>
      <c r="J215" s="485"/>
      <c r="K215" s="198">
        <f t="shared" ref="K215:M215" si="130">SUM(K216:K218)</f>
        <v>0</v>
      </c>
      <c r="L215" s="198">
        <f t="shared" si="130"/>
        <v>0.3</v>
      </c>
      <c r="M215" s="36">
        <f t="shared" si="130"/>
        <v>0</v>
      </c>
      <c r="N215" s="41">
        <f>E215+H215+I215+K215+L215+M215</f>
        <v>1.021884</v>
      </c>
    </row>
    <row r="216" spans="1:14" s="16" customFormat="1" ht="23.25" x14ac:dyDescent="0.25">
      <c r="A216" s="530"/>
      <c r="B216" s="492"/>
      <c r="C216" s="512"/>
      <c r="D216" s="400" t="s">
        <v>15</v>
      </c>
      <c r="E216" s="385">
        <v>0</v>
      </c>
      <c r="F216" s="385"/>
      <c r="G216" s="385"/>
      <c r="H216" s="386"/>
      <c r="I216" s="386"/>
      <c r="J216" s="540"/>
      <c r="K216" s="199"/>
      <c r="L216" s="199">
        <v>0</v>
      </c>
      <c r="M216" s="167"/>
      <c r="N216" s="186">
        <f t="shared" ref="N216:N218" si="131">E216+H216+I216+K216+L216+M216</f>
        <v>0</v>
      </c>
    </row>
    <row r="217" spans="1:14" s="16" customFormat="1" ht="23.25" x14ac:dyDescent="0.25">
      <c r="A217" s="530"/>
      <c r="B217" s="492"/>
      <c r="C217" s="512"/>
      <c r="D217" s="400" t="s">
        <v>7</v>
      </c>
      <c r="E217" s="385">
        <v>0</v>
      </c>
      <c r="F217" s="385"/>
      <c r="G217" s="385"/>
      <c r="H217" s="386"/>
      <c r="I217" s="386"/>
      <c r="J217" s="540"/>
      <c r="K217" s="199"/>
      <c r="L217" s="199">
        <v>0</v>
      </c>
      <c r="M217" s="167"/>
      <c r="N217" s="186">
        <f t="shared" si="131"/>
        <v>0</v>
      </c>
    </row>
    <row r="218" spans="1:14" s="16" customFormat="1" ht="24" thickBot="1" x14ac:dyDescent="0.3">
      <c r="A218" s="531"/>
      <c r="B218" s="493"/>
      <c r="C218" s="513"/>
      <c r="D218" s="400" t="s">
        <v>8</v>
      </c>
      <c r="E218" s="385">
        <v>0.12188400000000001</v>
      </c>
      <c r="F218" s="385"/>
      <c r="G218" s="385"/>
      <c r="H218" s="386">
        <v>0.3</v>
      </c>
      <c r="I218" s="386">
        <v>0.3</v>
      </c>
      <c r="J218" s="541"/>
      <c r="K218" s="199"/>
      <c r="L218" s="199">
        <v>0.3</v>
      </c>
      <c r="M218" s="167"/>
      <c r="N218" s="186">
        <f t="shared" si="131"/>
        <v>1.021884</v>
      </c>
    </row>
    <row r="219" spans="1:14" s="16" customFormat="1" ht="19.5" x14ac:dyDescent="0.25">
      <c r="A219" s="5"/>
      <c r="B219" s="6" t="s">
        <v>11</v>
      </c>
      <c r="C219" s="455" t="s">
        <v>12</v>
      </c>
      <c r="D219" s="456"/>
      <c r="E219" s="456"/>
      <c r="F219" s="456"/>
      <c r="G219" s="456"/>
      <c r="H219" s="456"/>
      <c r="I219" s="456"/>
      <c r="J219" s="457"/>
      <c r="K219" s="458"/>
      <c r="L219" s="458"/>
      <c r="M219" s="458"/>
      <c r="N219" s="459"/>
    </row>
    <row r="220" spans="1:14" s="16" customFormat="1" ht="22.5" x14ac:dyDescent="0.25">
      <c r="A220" s="508" t="s">
        <v>124</v>
      </c>
      <c r="B220" s="491" t="s">
        <v>106</v>
      </c>
      <c r="C220" s="511"/>
      <c r="D220" s="163" t="s">
        <v>14</v>
      </c>
      <c r="E220" s="36">
        <f t="shared" ref="E220:I220" si="132">SUM(E221:E223)</f>
        <v>5.1050000000000004</v>
      </c>
      <c r="F220" s="36">
        <f t="shared" si="132"/>
        <v>0</v>
      </c>
      <c r="G220" s="36">
        <f t="shared" si="132"/>
        <v>0</v>
      </c>
      <c r="H220" s="36">
        <f t="shared" si="132"/>
        <v>0</v>
      </c>
      <c r="I220" s="36">
        <f t="shared" si="132"/>
        <v>0</v>
      </c>
      <c r="J220" s="485"/>
      <c r="K220" s="198">
        <f t="shared" ref="K220:M220" si="133">SUM(K221:K223)</f>
        <v>0</v>
      </c>
      <c r="L220" s="198">
        <f t="shared" si="133"/>
        <v>0</v>
      </c>
      <c r="M220" s="36">
        <f t="shared" si="133"/>
        <v>0</v>
      </c>
      <c r="N220" s="41">
        <f>E220+H220+I220+K220+L220+M220</f>
        <v>5.1050000000000004</v>
      </c>
    </row>
    <row r="221" spans="1:14" s="16" customFormat="1" ht="23.25" x14ac:dyDescent="0.25">
      <c r="A221" s="509"/>
      <c r="B221" s="492"/>
      <c r="C221" s="512"/>
      <c r="D221" s="164" t="s">
        <v>15</v>
      </c>
      <c r="E221" s="402">
        <v>5</v>
      </c>
      <c r="F221" s="165"/>
      <c r="G221" s="165"/>
      <c r="H221" s="166"/>
      <c r="I221" s="166"/>
      <c r="J221" s="486"/>
      <c r="K221" s="199"/>
      <c r="L221" s="199"/>
      <c r="M221" s="167"/>
      <c r="N221" s="186">
        <f t="shared" ref="N221:N223" si="134">E221+H221+I221+K221+L221+M221</f>
        <v>5</v>
      </c>
    </row>
    <row r="222" spans="1:14" s="16" customFormat="1" ht="23.25" x14ac:dyDescent="0.25">
      <c r="A222" s="509"/>
      <c r="B222" s="492"/>
      <c r="C222" s="512"/>
      <c r="D222" s="164" t="s">
        <v>7</v>
      </c>
      <c r="E222" s="402">
        <v>0.10199999999999999</v>
      </c>
      <c r="F222" s="165"/>
      <c r="G222" s="165"/>
      <c r="H222" s="166"/>
      <c r="I222" s="166"/>
      <c r="J222" s="486"/>
      <c r="K222" s="199"/>
      <c r="L222" s="199"/>
      <c r="M222" s="167"/>
      <c r="N222" s="186">
        <f t="shared" si="134"/>
        <v>0.10199999999999999</v>
      </c>
    </row>
    <row r="223" spans="1:14" s="16" customFormat="1" ht="23.25" x14ac:dyDescent="0.25">
      <c r="A223" s="510"/>
      <c r="B223" s="493"/>
      <c r="C223" s="513"/>
      <c r="D223" s="164" t="s">
        <v>8</v>
      </c>
      <c r="E223" s="402">
        <v>3.0000000000000001E-3</v>
      </c>
      <c r="F223" s="165"/>
      <c r="G223" s="165"/>
      <c r="H223" s="166">
        <v>0</v>
      </c>
      <c r="I223" s="166">
        <v>0</v>
      </c>
      <c r="J223" s="487"/>
      <c r="K223" s="199"/>
      <c r="L223" s="199"/>
      <c r="M223" s="167"/>
      <c r="N223" s="186">
        <f t="shared" si="134"/>
        <v>3.0000000000000001E-3</v>
      </c>
    </row>
    <row r="224" spans="1:14" s="375" customFormat="1" ht="40.5" x14ac:dyDescent="0.25">
      <c r="A224" s="472" t="str">
        <f>E207</f>
        <v>X</v>
      </c>
      <c r="B224" s="35" t="s">
        <v>40</v>
      </c>
      <c r="C224" s="475"/>
      <c r="D224" s="376" t="s">
        <v>6</v>
      </c>
      <c r="E224" s="387">
        <f>E225+E226+E227</f>
        <v>5.2268840000000001</v>
      </c>
      <c r="F224" s="387">
        <f t="shared" ref="F224:I224" si="135">F225+F226+F227</f>
        <v>0</v>
      </c>
      <c r="G224" s="387">
        <f t="shared" si="135"/>
        <v>0</v>
      </c>
      <c r="H224" s="387">
        <f t="shared" si="135"/>
        <v>0</v>
      </c>
      <c r="I224" s="387">
        <f t="shared" si="135"/>
        <v>0</v>
      </c>
      <c r="J224" s="478"/>
      <c r="K224" s="392">
        <f t="shared" ref="K224:N224" si="136">K225+K226+K227</f>
        <v>0</v>
      </c>
      <c r="L224" s="392">
        <f t="shared" si="136"/>
        <v>0</v>
      </c>
      <c r="M224" s="387">
        <f t="shared" si="136"/>
        <v>0</v>
      </c>
      <c r="N224" s="388">
        <f t="shared" si="136"/>
        <v>5.2268840000000001</v>
      </c>
    </row>
    <row r="225" spans="1:14" s="375" customFormat="1" ht="21" customHeight="1" thickBot="1" x14ac:dyDescent="0.3">
      <c r="A225" s="473"/>
      <c r="B225" s="443" t="str">
        <f>F207</f>
        <v>КУЛЬТУРА</v>
      </c>
      <c r="C225" s="476"/>
      <c r="D225" s="377" t="s">
        <v>15</v>
      </c>
      <c r="E225" s="396">
        <f>E216+E221</f>
        <v>5</v>
      </c>
      <c r="F225" s="396">
        <f t="shared" ref="F225:I226" si="137">F221</f>
        <v>0</v>
      </c>
      <c r="G225" s="396">
        <f t="shared" si="137"/>
        <v>0</v>
      </c>
      <c r="H225" s="396">
        <f t="shared" si="137"/>
        <v>0</v>
      </c>
      <c r="I225" s="396">
        <f t="shared" si="137"/>
        <v>0</v>
      </c>
      <c r="J225" s="479"/>
      <c r="K225" s="393"/>
      <c r="L225" s="393"/>
      <c r="M225" s="390"/>
      <c r="N225" s="394">
        <f t="shared" ref="N225:N227" si="138">E225+H225+I225+K225+L225+M225</f>
        <v>5</v>
      </c>
    </row>
    <row r="226" spans="1:14" s="375" customFormat="1" ht="21" customHeight="1" thickBot="1" x14ac:dyDescent="0.3">
      <c r="A226" s="473"/>
      <c r="B226" s="443"/>
      <c r="C226" s="476"/>
      <c r="D226" s="377" t="s">
        <v>7</v>
      </c>
      <c r="E226" s="396">
        <f t="shared" ref="E226:E227" si="139">E217+E222</f>
        <v>0.10199999999999999</v>
      </c>
      <c r="F226" s="396">
        <f t="shared" si="137"/>
        <v>0</v>
      </c>
      <c r="G226" s="396">
        <f t="shared" si="137"/>
        <v>0</v>
      </c>
      <c r="H226" s="396">
        <f t="shared" si="137"/>
        <v>0</v>
      </c>
      <c r="I226" s="396">
        <f t="shared" si="137"/>
        <v>0</v>
      </c>
      <c r="J226" s="479"/>
      <c r="K226" s="393"/>
      <c r="L226" s="393"/>
      <c r="M226" s="390"/>
      <c r="N226" s="394">
        <f t="shared" si="138"/>
        <v>0.10199999999999999</v>
      </c>
    </row>
    <row r="227" spans="1:14" s="375" customFormat="1" ht="21" customHeight="1" thickBot="1" x14ac:dyDescent="0.3">
      <c r="A227" s="474"/>
      <c r="B227" s="481"/>
      <c r="C227" s="477"/>
      <c r="D227" s="395" t="s">
        <v>8</v>
      </c>
      <c r="E227" s="396">
        <f t="shared" si="139"/>
        <v>0.12488400000000001</v>
      </c>
      <c r="F227" s="396">
        <f t="shared" ref="F227:I227" si="140">F223</f>
        <v>0</v>
      </c>
      <c r="G227" s="396">
        <f t="shared" si="140"/>
        <v>0</v>
      </c>
      <c r="H227" s="396">
        <f t="shared" si="140"/>
        <v>0</v>
      </c>
      <c r="I227" s="396">
        <f t="shared" si="140"/>
        <v>0</v>
      </c>
      <c r="J227" s="480"/>
      <c r="K227" s="393"/>
      <c r="L227" s="393"/>
      <c r="M227" s="397"/>
      <c r="N227" s="398">
        <f t="shared" si="138"/>
        <v>0.12488400000000001</v>
      </c>
    </row>
    <row r="228" spans="1:14" s="375" customFormat="1" ht="48.75" customHeight="1" thickBot="1" x14ac:dyDescent="0.3">
      <c r="A228" s="378"/>
      <c r="B228" s="379"/>
      <c r="C228" s="379"/>
      <c r="D228" s="379"/>
      <c r="E228" s="383" t="s">
        <v>62</v>
      </c>
      <c r="F228" s="382" t="s">
        <v>61</v>
      </c>
      <c r="G228" s="384"/>
      <c r="H228" s="379"/>
      <c r="I228" s="379"/>
      <c r="J228" s="379"/>
      <c r="K228" s="391"/>
      <c r="L228" s="379"/>
      <c r="M228" s="379"/>
      <c r="N228" s="380"/>
    </row>
    <row r="229" spans="1:14" s="16" customFormat="1" ht="21" customHeight="1" thickBot="1" x14ac:dyDescent="0.3">
      <c r="A229" s="446" t="s">
        <v>132</v>
      </c>
      <c r="B229" s="447"/>
      <c r="C229" s="447"/>
      <c r="D229" s="447"/>
      <c r="E229" s="447"/>
      <c r="F229" s="447"/>
      <c r="G229" s="447"/>
      <c r="H229" s="447"/>
      <c r="I229" s="447"/>
      <c r="J229" s="447"/>
      <c r="K229" s="447"/>
      <c r="L229" s="447"/>
      <c r="M229" s="447"/>
      <c r="N229" s="448"/>
    </row>
    <row r="230" spans="1:14" s="16" customFormat="1" ht="19.5" x14ac:dyDescent="0.25">
      <c r="A230" s="5"/>
      <c r="B230" s="6" t="s">
        <v>11</v>
      </c>
      <c r="C230" s="455" t="s">
        <v>12</v>
      </c>
      <c r="D230" s="456"/>
      <c r="E230" s="456"/>
      <c r="F230" s="456"/>
      <c r="G230" s="456"/>
      <c r="H230" s="456"/>
      <c r="I230" s="456"/>
      <c r="J230" s="457"/>
      <c r="K230" s="458"/>
      <c r="L230" s="458"/>
      <c r="M230" s="458"/>
      <c r="N230" s="459"/>
    </row>
    <row r="231" spans="1:14" s="16" customFormat="1" ht="22.5" x14ac:dyDescent="0.25">
      <c r="A231" s="460" t="s">
        <v>13</v>
      </c>
      <c r="B231" s="463" t="s">
        <v>133</v>
      </c>
      <c r="C231" s="466"/>
      <c r="D231" s="342" t="s">
        <v>14</v>
      </c>
      <c r="E231" s="343">
        <f t="shared" ref="E231:I231" si="141">SUM(E232:E234)</f>
        <v>0</v>
      </c>
      <c r="F231" s="343">
        <f t="shared" si="141"/>
        <v>0</v>
      </c>
      <c r="G231" s="343">
        <f t="shared" si="141"/>
        <v>0</v>
      </c>
      <c r="H231" s="343">
        <f t="shared" si="141"/>
        <v>0</v>
      </c>
      <c r="I231" s="343">
        <f t="shared" si="141"/>
        <v>0</v>
      </c>
      <c r="J231" s="469"/>
      <c r="K231" s="198">
        <f t="shared" ref="K231:M231" si="142">SUM(K232:K234)</f>
        <v>0</v>
      </c>
      <c r="L231" s="198">
        <f t="shared" si="142"/>
        <v>10.309278000000001</v>
      </c>
      <c r="M231" s="36">
        <f t="shared" si="142"/>
        <v>0</v>
      </c>
      <c r="N231" s="41">
        <f>E231+H231+I231+K231+L231+M231</f>
        <v>10.309278000000001</v>
      </c>
    </row>
    <row r="232" spans="1:14" s="16" customFormat="1" ht="23.25" x14ac:dyDescent="0.25">
      <c r="A232" s="461"/>
      <c r="B232" s="464"/>
      <c r="C232" s="467"/>
      <c r="D232" s="344" t="s">
        <v>15</v>
      </c>
      <c r="E232" s="345"/>
      <c r="F232" s="345"/>
      <c r="G232" s="345"/>
      <c r="H232" s="346"/>
      <c r="I232" s="346"/>
      <c r="J232" s="470"/>
      <c r="K232" s="199"/>
      <c r="L232" s="339">
        <v>0</v>
      </c>
      <c r="M232" s="167"/>
      <c r="N232" s="186">
        <f t="shared" ref="N232:N234" si="143">E232+H232+I232+K232+L232+M232</f>
        <v>0</v>
      </c>
    </row>
    <row r="233" spans="1:14" s="16" customFormat="1" ht="23.25" x14ac:dyDescent="0.25">
      <c r="A233" s="461"/>
      <c r="B233" s="464"/>
      <c r="C233" s="467"/>
      <c r="D233" s="344" t="s">
        <v>7</v>
      </c>
      <c r="E233" s="345"/>
      <c r="F233" s="345"/>
      <c r="G233" s="345"/>
      <c r="H233" s="346"/>
      <c r="I233" s="346"/>
      <c r="J233" s="470"/>
      <c r="K233" s="199"/>
      <c r="L233" s="339">
        <v>10</v>
      </c>
      <c r="M233" s="167"/>
      <c r="N233" s="186">
        <f t="shared" si="143"/>
        <v>10</v>
      </c>
    </row>
    <row r="234" spans="1:14" s="16" customFormat="1" ht="93.75" customHeight="1" thickBot="1" x14ac:dyDescent="0.3">
      <c r="A234" s="462"/>
      <c r="B234" s="465"/>
      <c r="C234" s="468"/>
      <c r="D234" s="344" t="s">
        <v>8</v>
      </c>
      <c r="E234" s="345"/>
      <c r="F234" s="345"/>
      <c r="G234" s="345"/>
      <c r="H234" s="346"/>
      <c r="I234" s="346"/>
      <c r="J234" s="471"/>
      <c r="K234" s="199"/>
      <c r="L234" s="339">
        <v>0.309278</v>
      </c>
      <c r="M234" s="167"/>
      <c r="N234" s="186">
        <f t="shared" si="143"/>
        <v>0.309278</v>
      </c>
    </row>
    <row r="235" spans="1:14" s="16" customFormat="1" ht="21" customHeight="1" thickBot="1" x14ac:dyDescent="0.3">
      <c r="A235" s="446" t="s">
        <v>134</v>
      </c>
      <c r="B235" s="447"/>
      <c r="C235" s="447"/>
      <c r="D235" s="447"/>
      <c r="E235" s="447"/>
      <c r="F235" s="447"/>
      <c r="G235" s="447"/>
      <c r="H235" s="447"/>
      <c r="I235" s="447"/>
      <c r="J235" s="447"/>
      <c r="K235" s="447"/>
      <c r="L235" s="447"/>
      <c r="M235" s="447"/>
      <c r="N235" s="448"/>
    </row>
    <row r="236" spans="1:14" s="16" customFormat="1" ht="19.5" x14ac:dyDescent="0.25">
      <c r="A236" s="5"/>
      <c r="B236" s="6" t="s">
        <v>11</v>
      </c>
      <c r="C236" s="455" t="s">
        <v>12</v>
      </c>
      <c r="D236" s="456"/>
      <c r="E236" s="456"/>
      <c r="F236" s="456"/>
      <c r="G236" s="456"/>
      <c r="H236" s="456"/>
      <c r="I236" s="456"/>
      <c r="J236" s="457"/>
      <c r="K236" s="458"/>
      <c r="L236" s="458"/>
      <c r="M236" s="458"/>
      <c r="N236" s="459"/>
    </row>
    <row r="237" spans="1:14" s="16" customFormat="1" ht="22.5" x14ac:dyDescent="0.25">
      <c r="A237" s="529" t="s">
        <v>13</v>
      </c>
      <c r="B237" s="491" t="s">
        <v>135</v>
      </c>
      <c r="C237" s="511"/>
      <c r="D237" s="399" t="s">
        <v>14</v>
      </c>
      <c r="E237" s="381">
        <f t="shared" ref="E237:I237" si="144">SUM(E238:E240)</f>
        <v>0.01</v>
      </c>
      <c r="F237" s="381">
        <f t="shared" si="144"/>
        <v>0</v>
      </c>
      <c r="G237" s="381">
        <f t="shared" si="144"/>
        <v>0</v>
      </c>
      <c r="H237" s="381">
        <f t="shared" si="144"/>
        <v>0.01</v>
      </c>
      <c r="I237" s="381">
        <f t="shared" si="144"/>
        <v>0.01</v>
      </c>
      <c r="J237" s="485"/>
      <c r="K237" s="198">
        <f t="shared" ref="K237:M237" si="145">SUM(K238:K240)</f>
        <v>0</v>
      </c>
      <c r="L237" s="198">
        <f t="shared" si="145"/>
        <v>0.03</v>
      </c>
      <c r="M237" s="36">
        <f t="shared" si="145"/>
        <v>0</v>
      </c>
      <c r="N237" s="41">
        <f>E237+H237+I237+K237+L237+M237</f>
        <v>0.06</v>
      </c>
    </row>
    <row r="238" spans="1:14" s="16" customFormat="1" ht="23.25" x14ac:dyDescent="0.25">
      <c r="A238" s="530"/>
      <c r="B238" s="492"/>
      <c r="C238" s="512"/>
      <c r="D238" s="400" t="s">
        <v>15</v>
      </c>
      <c r="E238" s="385">
        <v>0</v>
      </c>
      <c r="F238" s="385"/>
      <c r="G238" s="385"/>
      <c r="H238" s="386">
        <v>0</v>
      </c>
      <c r="I238" s="386">
        <v>0</v>
      </c>
      <c r="J238" s="540"/>
      <c r="K238" s="199"/>
      <c r="L238" s="335">
        <v>0</v>
      </c>
      <c r="M238" s="167"/>
      <c r="N238" s="186">
        <f t="shared" ref="N238:N240" si="146">E238+H238+I238+K238+L238+M238</f>
        <v>0</v>
      </c>
    </row>
    <row r="239" spans="1:14" s="16" customFormat="1" ht="23.25" x14ac:dyDescent="0.25">
      <c r="A239" s="530"/>
      <c r="B239" s="492"/>
      <c r="C239" s="512"/>
      <c r="D239" s="400" t="s">
        <v>7</v>
      </c>
      <c r="E239" s="385">
        <v>0</v>
      </c>
      <c r="F239" s="385"/>
      <c r="G239" s="385"/>
      <c r="H239" s="386">
        <v>0</v>
      </c>
      <c r="I239" s="386">
        <v>0</v>
      </c>
      <c r="J239" s="540"/>
      <c r="K239" s="199"/>
      <c r="L239" s="335">
        <v>0</v>
      </c>
      <c r="M239" s="167"/>
      <c r="N239" s="186">
        <f t="shared" si="146"/>
        <v>0</v>
      </c>
    </row>
    <row r="240" spans="1:14" s="16" customFormat="1" ht="41.25" customHeight="1" x14ac:dyDescent="0.25">
      <c r="A240" s="531"/>
      <c r="B240" s="493"/>
      <c r="C240" s="513"/>
      <c r="D240" s="400" t="s">
        <v>8</v>
      </c>
      <c r="E240" s="385">
        <v>0.01</v>
      </c>
      <c r="F240" s="385"/>
      <c r="G240" s="385"/>
      <c r="H240" s="386">
        <v>0.01</v>
      </c>
      <c r="I240" s="386">
        <v>0.01</v>
      </c>
      <c r="J240" s="541"/>
      <c r="K240" s="199"/>
      <c r="L240" s="335">
        <v>0.03</v>
      </c>
      <c r="M240" s="167"/>
      <c r="N240" s="186">
        <f t="shared" si="146"/>
        <v>0.06</v>
      </c>
    </row>
    <row r="241" spans="1:14" s="16" customFormat="1" ht="40.5" x14ac:dyDescent="0.25">
      <c r="A241" s="436" t="str">
        <f>E228</f>
        <v>XI</v>
      </c>
      <c r="B241" s="35" t="s">
        <v>40</v>
      </c>
      <c r="C241" s="438"/>
      <c r="D241" s="20" t="s">
        <v>6</v>
      </c>
      <c r="E241" s="168">
        <f>E242+E243+E244</f>
        <v>0.01</v>
      </c>
      <c r="F241" s="168">
        <f t="shared" ref="F241:I241" si="147">F242+F243+F244</f>
        <v>0</v>
      </c>
      <c r="G241" s="168">
        <f t="shared" si="147"/>
        <v>0</v>
      </c>
      <c r="H241" s="168">
        <f t="shared" si="147"/>
        <v>0.01</v>
      </c>
      <c r="I241" s="168">
        <f t="shared" si="147"/>
        <v>0.01</v>
      </c>
      <c r="J241" s="440"/>
      <c r="K241" s="196">
        <f t="shared" ref="K241:N241" si="148">K242+K243+K244</f>
        <v>0</v>
      </c>
      <c r="L241" s="196">
        <f t="shared" si="148"/>
        <v>10.339278</v>
      </c>
      <c r="M241" s="168">
        <f t="shared" si="148"/>
        <v>0</v>
      </c>
      <c r="N241" s="169">
        <f t="shared" si="148"/>
        <v>10.369278</v>
      </c>
    </row>
    <row r="242" spans="1:14" s="16" customFormat="1" x14ac:dyDescent="0.25">
      <c r="A242" s="436"/>
      <c r="B242" s="443" t="str">
        <f>F228</f>
        <v>МАЛОЕ И СРЕДНЕЕ ПРЕДПРИНИМАТЕЛЬСТВО</v>
      </c>
      <c r="C242" s="438"/>
      <c r="D242" s="21" t="s">
        <v>15</v>
      </c>
      <c r="E242" s="170">
        <f>E232+E238</f>
        <v>0</v>
      </c>
      <c r="F242" s="170">
        <f t="shared" ref="F242:I242" si="149">F232+F238</f>
        <v>0</v>
      </c>
      <c r="G242" s="170">
        <f t="shared" si="149"/>
        <v>0</v>
      </c>
      <c r="H242" s="170">
        <f t="shared" si="149"/>
        <v>0</v>
      </c>
      <c r="I242" s="170">
        <f t="shared" si="149"/>
        <v>0</v>
      </c>
      <c r="J242" s="441"/>
      <c r="K242" s="197">
        <f>K238+K232</f>
        <v>0</v>
      </c>
      <c r="L242" s="197">
        <f>L238+L232</f>
        <v>0</v>
      </c>
      <c r="M242" s="171"/>
      <c r="N242" s="246">
        <f t="shared" ref="N242:N244" si="150">E242+H242+I242+K242+L242+M242</f>
        <v>0</v>
      </c>
    </row>
    <row r="243" spans="1:14" s="16" customFormat="1" x14ac:dyDescent="0.25">
      <c r="A243" s="436"/>
      <c r="B243" s="444"/>
      <c r="C243" s="438"/>
      <c r="D243" s="21" t="s">
        <v>7</v>
      </c>
      <c r="E243" s="170">
        <f t="shared" ref="E243:I244" si="151">E233+E239</f>
        <v>0</v>
      </c>
      <c r="F243" s="170">
        <f t="shared" si="151"/>
        <v>0</v>
      </c>
      <c r="G243" s="170">
        <f t="shared" si="151"/>
        <v>0</v>
      </c>
      <c r="H243" s="170">
        <f t="shared" si="151"/>
        <v>0</v>
      </c>
      <c r="I243" s="170">
        <f t="shared" si="151"/>
        <v>0</v>
      </c>
      <c r="J243" s="441"/>
      <c r="K243" s="197">
        <f t="shared" ref="K243:L244" si="152">K239+K233</f>
        <v>0</v>
      </c>
      <c r="L243" s="197">
        <f t="shared" si="152"/>
        <v>10</v>
      </c>
      <c r="M243" s="171"/>
      <c r="N243" s="246">
        <f t="shared" si="150"/>
        <v>10</v>
      </c>
    </row>
    <row r="244" spans="1:14" s="16" customFormat="1" ht="21" thickBot="1" x14ac:dyDescent="0.3">
      <c r="A244" s="437"/>
      <c r="B244" s="445"/>
      <c r="C244" s="439"/>
      <c r="D244" s="283" t="s">
        <v>8</v>
      </c>
      <c r="E244" s="170">
        <f t="shared" si="151"/>
        <v>0.01</v>
      </c>
      <c r="F244" s="170">
        <f t="shared" si="151"/>
        <v>0</v>
      </c>
      <c r="G244" s="170">
        <f t="shared" si="151"/>
        <v>0</v>
      </c>
      <c r="H244" s="170">
        <f t="shared" si="151"/>
        <v>0.01</v>
      </c>
      <c r="I244" s="170">
        <f t="shared" si="151"/>
        <v>0.01</v>
      </c>
      <c r="J244" s="442"/>
      <c r="K244" s="197">
        <f t="shared" si="152"/>
        <v>0</v>
      </c>
      <c r="L244" s="197">
        <f t="shared" si="152"/>
        <v>0.33927799999999997</v>
      </c>
      <c r="M244" s="285"/>
      <c r="N244" s="286">
        <f t="shared" si="150"/>
        <v>0.369278</v>
      </c>
    </row>
    <row r="245" spans="1:14" s="16" customFormat="1" ht="44.25" customHeight="1" thickBot="1" x14ac:dyDescent="0.3">
      <c r="A245" s="31"/>
      <c r="B245" s="32"/>
      <c r="C245" s="32"/>
      <c r="D245" s="32"/>
      <c r="E245" s="49" t="s">
        <v>64</v>
      </c>
      <c r="F245" s="48" t="s">
        <v>63</v>
      </c>
      <c r="G245" s="50"/>
      <c r="H245" s="32"/>
      <c r="I245" s="32"/>
      <c r="J245" s="32"/>
      <c r="K245" s="195"/>
      <c r="L245" s="32"/>
      <c r="M245" s="32"/>
      <c r="N245" s="33"/>
    </row>
    <row r="246" spans="1:14" s="16" customFormat="1" ht="21" customHeight="1" thickBot="1" x14ac:dyDescent="0.3">
      <c r="A246" s="446" t="s">
        <v>22</v>
      </c>
      <c r="B246" s="447"/>
      <c r="C246" s="447"/>
      <c r="D246" s="447"/>
      <c r="E246" s="447"/>
      <c r="F246" s="447"/>
      <c r="G246" s="447"/>
      <c r="H246" s="447"/>
      <c r="I246" s="447"/>
      <c r="J246" s="447"/>
      <c r="K246" s="447"/>
      <c r="L246" s="447"/>
      <c r="M246" s="447"/>
      <c r="N246" s="448"/>
    </row>
    <row r="247" spans="1:14" s="16" customFormat="1" ht="19.5" x14ac:dyDescent="0.25">
      <c r="A247" s="5"/>
      <c r="B247" s="6" t="s">
        <v>11</v>
      </c>
      <c r="C247" s="455" t="s">
        <v>12</v>
      </c>
      <c r="D247" s="456"/>
      <c r="E247" s="456"/>
      <c r="F247" s="456"/>
      <c r="G247" s="456"/>
      <c r="H247" s="456"/>
      <c r="I247" s="456"/>
      <c r="J247" s="457"/>
      <c r="K247" s="458"/>
      <c r="L247" s="458"/>
      <c r="M247" s="458"/>
      <c r="N247" s="459"/>
    </row>
    <row r="248" spans="1:14" s="16" customFormat="1" ht="22.5" customHeight="1" x14ac:dyDescent="0.25">
      <c r="A248" s="508" t="s">
        <v>13</v>
      </c>
      <c r="B248" s="491" t="s">
        <v>23</v>
      </c>
      <c r="C248" s="511"/>
      <c r="D248" s="163" t="s">
        <v>14</v>
      </c>
      <c r="E248" s="36">
        <f t="shared" ref="E248:I248" si="153">SUM(E249:E251)</f>
        <v>0</v>
      </c>
      <c r="F248" s="36">
        <f t="shared" si="153"/>
        <v>0</v>
      </c>
      <c r="G248" s="36">
        <f t="shared" si="153"/>
        <v>0</v>
      </c>
      <c r="H248" s="36">
        <f t="shared" si="153"/>
        <v>0</v>
      </c>
      <c r="I248" s="36">
        <f t="shared" si="153"/>
        <v>0</v>
      </c>
      <c r="J248" s="485"/>
      <c r="K248" s="198">
        <f t="shared" ref="K248:M248" si="154">SUM(K249:K251)</f>
        <v>0</v>
      </c>
      <c r="L248" s="198">
        <f t="shared" si="154"/>
        <v>0</v>
      </c>
      <c r="M248" s="36">
        <f t="shared" si="154"/>
        <v>0</v>
      </c>
      <c r="N248" s="41">
        <f>E248+H248+I248+K248+L248+M248</f>
        <v>0</v>
      </c>
    </row>
    <row r="249" spans="1:14" s="16" customFormat="1" ht="23.25" x14ac:dyDescent="0.25">
      <c r="A249" s="509"/>
      <c r="B249" s="492"/>
      <c r="C249" s="512"/>
      <c r="D249" s="164" t="s">
        <v>15</v>
      </c>
      <c r="E249" s="165"/>
      <c r="F249" s="165"/>
      <c r="G249" s="165"/>
      <c r="H249" s="166"/>
      <c r="I249" s="166"/>
      <c r="J249" s="486"/>
      <c r="K249" s="199"/>
      <c r="L249" s="199"/>
      <c r="M249" s="167"/>
      <c r="N249" s="186">
        <f t="shared" ref="N249:N251" si="155">E249+H249+I249+K249+L249+M249</f>
        <v>0</v>
      </c>
    </row>
    <row r="250" spans="1:14" s="16" customFormat="1" ht="23.25" x14ac:dyDescent="0.25">
      <c r="A250" s="509"/>
      <c r="B250" s="492"/>
      <c r="C250" s="512"/>
      <c r="D250" s="164" t="s">
        <v>7</v>
      </c>
      <c r="E250" s="165"/>
      <c r="F250" s="165"/>
      <c r="G250" s="165"/>
      <c r="H250" s="166"/>
      <c r="I250" s="166"/>
      <c r="J250" s="486"/>
      <c r="K250" s="199"/>
      <c r="L250" s="199"/>
      <c r="M250" s="167"/>
      <c r="N250" s="186">
        <f t="shared" si="155"/>
        <v>0</v>
      </c>
    </row>
    <row r="251" spans="1:14" s="16" customFormat="1" ht="23.25" x14ac:dyDescent="0.25">
      <c r="A251" s="510"/>
      <c r="B251" s="493"/>
      <c r="C251" s="513"/>
      <c r="D251" s="164" t="s">
        <v>8</v>
      </c>
      <c r="E251" s="165"/>
      <c r="F251" s="165"/>
      <c r="G251" s="165"/>
      <c r="H251" s="166"/>
      <c r="I251" s="166"/>
      <c r="J251" s="487"/>
      <c r="K251" s="199"/>
      <c r="L251" s="199"/>
      <c r="M251" s="167"/>
      <c r="N251" s="186">
        <f t="shared" si="155"/>
        <v>0</v>
      </c>
    </row>
    <row r="252" spans="1:14" s="16" customFormat="1" ht="40.5" x14ac:dyDescent="0.25">
      <c r="A252" s="436" t="str">
        <f>E245</f>
        <v>XII</v>
      </c>
      <c r="B252" s="35" t="s">
        <v>40</v>
      </c>
      <c r="C252" s="438"/>
      <c r="D252" s="20" t="s">
        <v>6</v>
      </c>
      <c r="E252" s="168">
        <f>E253+E254+E255</f>
        <v>0</v>
      </c>
      <c r="F252" s="168">
        <f t="shared" ref="F252:I252" si="156">F253+F254+F255</f>
        <v>0</v>
      </c>
      <c r="G252" s="168">
        <f t="shared" si="156"/>
        <v>0</v>
      </c>
      <c r="H252" s="168">
        <f t="shared" si="156"/>
        <v>0</v>
      </c>
      <c r="I252" s="168">
        <f t="shared" si="156"/>
        <v>0</v>
      </c>
      <c r="J252" s="440"/>
      <c r="K252" s="196">
        <f t="shared" ref="K252:N252" si="157">K253+K254+K255</f>
        <v>0</v>
      </c>
      <c r="L252" s="196">
        <f t="shared" si="157"/>
        <v>0</v>
      </c>
      <c r="M252" s="168">
        <f t="shared" si="157"/>
        <v>0</v>
      </c>
      <c r="N252" s="169">
        <f t="shared" si="157"/>
        <v>0</v>
      </c>
    </row>
    <row r="253" spans="1:14" s="16" customFormat="1" ht="20.25" customHeight="1" x14ac:dyDescent="0.25">
      <c r="A253" s="436"/>
      <c r="B253" s="443" t="str">
        <f>F245</f>
        <v>МЕЖДУНАРОДНАЯ КООПЕРАЦИЯ И ЭКСПОРТ</v>
      </c>
      <c r="C253" s="438"/>
      <c r="D253" s="21" t="s">
        <v>15</v>
      </c>
      <c r="E253" s="170"/>
      <c r="F253" s="170"/>
      <c r="G253" s="170"/>
      <c r="H253" s="170"/>
      <c r="I253" s="170"/>
      <c r="J253" s="441"/>
      <c r="K253" s="197"/>
      <c r="L253" s="197"/>
      <c r="M253" s="171"/>
      <c r="N253" s="246">
        <f t="shared" ref="N253:N255" si="158">E253+H253+I253+K253+L253+M253</f>
        <v>0</v>
      </c>
    </row>
    <row r="254" spans="1:14" s="16" customFormat="1" ht="20.25" customHeight="1" x14ac:dyDescent="0.25">
      <c r="A254" s="436"/>
      <c r="B254" s="444"/>
      <c r="C254" s="438"/>
      <c r="D254" s="21" t="s">
        <v>7</v>
      </c>
      <c r="E254" s="170"/>
      <c r="F254" s="170"/>
      <c r="G254" s="170"/>
      <c r="H254" s="170"/>
      <c r="I254" s="170"/>
      <c r="J254" s="441"/>
      <c r="K254" s="197"/>
      <c r="L254" s="197"/>
      <c r="M254" s="171"/>
      <c r="N254" s="246">
        <f t="shared" si="158"/>
        <v>0</v>
      </c>
    </row>
    <row r="255" spans="1:14" s="16" customFormat="1" ht="21" customHeight="1" thickBot="1" x14ac:dyDescent="0.3">
      <c r="A255" s="437"/>
      <c r="B255" s="445"/>
      <c r="C255" s="439"/>
      <c r="D255" s="283" t="s">
        <v>8</v>
      </c>
      <c r="E255" s="284"/>
      <c r="F255" s="284"/>
      <c r="G255" s="284"/>
      <c r="H255" s="284"/>
      <c r="I255" s="284"/>
      <c r="J255" s="442"/>
      <c r="K255" s="290"/>
      <c r="L255" s="290"/>
      <c r="M255" s="285"/>
      <c r="N255" s="286">
        <f t="shared" si="158"/>
        <v>0</v>
      </c>
    </row>
    <row r="256" spans="1:14" s="16" customFormat="1" ht="15" x14ac:dyDescent="0.25">
      <c r="K256" s="200"/>
    </row>
    <row r="257" spans="1:19" s="16" customFormat="1" ht="15" x14ac:dyDescent="0.25">
      <c r="K257" s="200"/>
    </row>
    <row r="258" spans="1:19" s="16" customFormat="1" ht="15" x14ac:dyDescent="0.25">
      <c r="K258" s="200"/>
    </row>
    <row r="259" spans="1:19" s="16" customFormat="1" ht="18" customHeight="1" thickBot="1" x14ac:dyDescent="0.3">
      <c r="K259" s="200"/>
    </row>
    <row r="260" spans="1:19" ht="49.5" customHeight="1" thickBot="1" x14ac:dyDescent="0.3">
      <c r="A260" s="537" t="s">
        <v>84</v>
      </c>
      <c r="B260" s="538"/>
      <c r="C260" s="538"/>
      <c r="D260" s="538"/>
      <c r="E260" s="538"/>
      <c r="F260" s="538"/>
      <c r="G260" s="538"/>
      <c r="H260" s="538"/>
      <c r="I260" s="538"/>
      <c r="J260" s="538"/>
      <c r="K260" s="538"/>
      <c r="L260" s="538"/>
      <c r="M260" s="538"/>
      <c r="N260" s="539"/>
    </row>
    <row r="261" spans="1:19" s="14" customFormat="1" ht="7.5" customHeight="1" thickBot="1" x14ac:dyDescent="0.3">
      <c r="A261" s="239"/>
      <c r="B261" s="30"/>
      <c r="C261" s="30"/>
      <c r="D261" s="30"/>
      <c r="E261" s="30"/>
      <c r="F261" s="30"/>
      <c r="G261" s="30"/>
      <c r="H261" s="30"/>
      <c r="I261" s="30"/>
      <c r="J261" s="30"/>
      <c r="K261" s="201"/>
      <c r="L261" s="30"/>
      <c r="M261" s="30"/>
      <c r="N261" s="240"/>
    </row>
    <row r="262" spans="1:19" s="19" customFormat="1" ht="22.5" customHeight="1" x14ac:dyDescent="0.3">
      <c r="A262" s="449"/>
      <c r="B262" s="518" t="s">
        <v>37</v>
      </c>
      <c r="C262" s="526"/>
      <c r="D262" s="281" t="s">
        <v>6</v>
      </c>
      <c r="E262" s="39">
        <f t="shared" ref="E262:K262" si="159">SUM(E263:E265)</f>
        <v>86.280866930000002</v>
      </c>
      <c r="F262" s="39">
        <f t="shared" si="159"/>
        <v>0</v>
      </c>
      <c r="G262" s="39">
        <f t="shared" si="159"/>
        <v>0</v>
      </c>
      <c r="H262" s="39">
        <f t="shared" si="159"/>
        <v>51.599548639999995</v>
      </c>
      <c r="I262" s="39">
        <f t="shared" si="159"/>
        <v>51.599548639999995</v>
      </c>
      <c r="J262" s="452"/>
      <c r="K262" s="289">
        <f t="shared" si="159"/>
        <v>33.4</v>
      </c>
      <c r="L262" s="289">
        <f t="shared" ref="L262" si="160">SUM(L263:L265)</f>
        <v>303.00034015</v>
      </c>
      <c r="M262" s="39">
        <f t="shared" ref="M262" si="161">SUM(M263:M265)</f>
        <v>0</v>
      </c>
      <c r="N262" s="40">
        <f t="shared" ref="N262" si="162">SUM(N263:N265)</f>
        <v>525.88030435999997</v>
      </c>
    </row>
    <row r="263" spans="1:19" s="19" customFormat="1" ht="22.5" customHeight="1" x14ac:dyDescent="0.3">
      <c r="A263" s="450"/>
      <c r="B263" s="519"/>
      <c r="C263" s="527"/>
      <c r="D263" s="29" t="s">
        <v>15</v>
      </c>
      <c r="E263" s="42">
        <f t="shared" ref="E263:I264" si="163">E268+E274+E278+E288+E294+E298+E302+E328+E332+E337+E341+E345+E308+E312+E316+E320+E324+E282</f>
        <v>0</v>
      </c>
      <c r="F263" s="42">
        <f t="shared" si="163"/>
        <v>0</v>
      </c>
      <c r="G263" s="42">
        <f t="shared" si="163"/>
        <v>0</v>
      </c>
      <c r="H263" s="42">
        <f t="shared" si="163"/>
        <v>0</v>
      </c>
      <c r="I263" s="42">
        <f t="shared" si="163"/>
        <v>0</v>
      </c>
      <c r="J263" s="453"/>
      <c r="K263" s="393">
        <f>K268+K274+K278+K288+K294+K298+K302+K328+K332+K337+K341+K345</f>
        <v>0</v>
      </c>
      <c r="L263" s="393">
        <f>L268+L274+L278+L288+L294+L298+L302+L328+L332+L337+L341+L345+L282</f>
        <v>3.0164724700000001</v>
      </c>
      <c r="M263" s="42"/>
      <c r="N263" s="246">
        <f t="shared" ref="N263:N265" si="164">E263+H263+I263+K263+L263+M263</f>
        <v>3.0164724700000001</v>
      </c>
    </row>
    <row r="264" spans="1:19" s="19" customFormat="1" ht="22.5" customHeight="1" x14ac:dyDescent="0.3">
      <c r="A264" s="450"/>
      <c r="B264" s="519"/>
      <c r="C264" s="527"/>
      <c r="D264" s="29" t="s">
        <v>7</v>
      </c>
      <c r="E264" s="42">
        <f t="shared" si="163"/>
        <v>83.164828929999999</v>
      </c>
      <c r="F264" s="42">
        <f t="shared" si="163"/>
        <v>0</v>
      </c>
      <c r="G264" s="42">
        <f t="shared" si="163"/>
        <v>0</v>
      </c>
      <c r="H264" s="42">
        <f t="shared" si="163"/>
        <v>42.759548639999998</v>
      </c>
      <c r="I264" s="42">
        <f t="shared" si="163"/>
        <v>42.759548639999998</v>
      </c>
      <c r="J264" s="453"/>
      <c r="K264" s="393">
        <f>K269+K275+K279+K289+K295+K299+K303+K329+K333+K338+K342+K346</f>
        <v>32.4</v>
      </c>
      <c r="L264" s="393">
        <f>L269+L275+L279+L289+L295+L299+L303+L329+L333+L338+L342+L346+L283</f>
        <v>291.50412874</v>
      </c>
      <c r="M264" s="42"/>
      <c r="N264" s="246">
        <f t="shared" si="164"/>
        <v>492.58805495000001</v>
      </c>
    </row>
    <row r="265" spans="1:19" s="19" customFormat="1" ht="22.5" customHeight="1" thickBot="1" x14ac:dyDescent="0.35">
      <c r="A265" s="451"/>
      <c r="B265" s="520"/>
      <c r="C265" s="528"/>
      <c r="D265" s="287" t="s">
        <v>8</v>
      </c>
      <c r="E265" s="42">
        <f>E270+E276+E280+E290+E296+E300+E304+E330+E334+E339+E343+E347+E310+E314+E318+E322+E326+E284</f>
        <v>3.1160380000000001</v>
      </c>
      <c r="F265" s="42">
        <f t="shared" ref="F265:I265" si="165">F270+F276+F280+F290+F296+F300+F304+F330+F334+F339+F343+F347+F310+F314+F318+F322+F326+F284</f>
        <v>0</v>
      </c>
      <c r="G265" s="42">
        <f t="shared" si="165"/>
        <v>0</v>
      </c>
      <c r="H265" s="42">
        <f t="shared" si="165"/>
        <v>8.84</v>
      </c>
      <c r="I265" s="42">
        <f t="shared" si="165"/>
        <v>8.84</v>
      </c>
      <c r="J265" s="454"/>
      <c r="K265" s="393">
        <f>K270+K276+K280+K290+K296+K300+K304+K330+K334+K339+K343+K347</f>
        <v>1</v>
      </c>
      <c r="L265" s="393">
        <f>L270+L276+L280+L290+L296+L300+L304+L330+L334+L339+L343+L347+L284</f>
        <v>8.4797389400000007</v>
      </c>
      <c r="M265" s="288"/>
      <c r="N265" s="286">
        <f t="shared" si="164"/>
        <v>30.27577694</v>
      </c>
    </row>
    <row r="266" spans="1:19" ht="29.25" thickBot="1" x14ac:dyDescent="0.5">
      <c r="A266" s="58">
        <v>1</v>
      </c>
      <c r="B266" s="514" t="s">
        <v>24</v>
      </c>
      <c r="C266" s="515"/>
      <c r="D266" s="515"/>
      <c r="E266" s="515"/>
      <c r="F266" s="515"/>
      <c r="G266" s="515"/>
      <c r="H266" s="515"/>
      <c r="I266" s="515"/>
      <c r="J266" s="515"/>
      <c r="K266" s="515"/>
      <c r="L266" s="515"/>
      <c r="M266" s="515"/>
      <c r="N266" s="516"/>
      <c r="S266" s="51"/>
    </row>
    <row r="267" spans="1:19" ht="22.5" x14ac:dyDescent="0.25">
      <c r="A267" s="498" t="s">
        <v>26</v>
      </c>
      <c r="B267" s="517" t="s">
        <v>148</v>
      </c>
      <c r="C267" s="497"/>
      <c r="D267" s="163" t="s">
        <v>14</v>
      </c>
      <c r="E267" s="36">
        <f t="shared" ref="E267:I267" si="166">SUM(E268:E270)</f>
        <v>1.5176459999999998</v>
      </c>
      <c r="F267" s="36">
        <f t="shared" si="166"/>
        <v>0</v>
      </c>
      <c r="G267" s="36">
        <f t="shared" si="166"/>
        <v>0</v>
      </c>
      <c r="H267" s="36">
        <f t="shared" si="166"/>
        <v>0</v>
      </c>
      <c r="I267" s="36">
        <f t="shared" si="166"/>
        <v>0</v>
      </c>
      <c r="J267" s="485"/>
      <c r="K267" s="198">
        <f t="shared" ref="K267:M267" si="167">SUM(K268:K270)</f>
        <v>0</v>
      </c>
      <c r="L267" s="198">
        <f t="shared" si="167"/>
        <v>25.123999999999999</v>
      </c>
      <c r="M267" s="36">
        <f t="shared" si="167"/>
        <v>0</v>
      </c>
      <c r="N267" s="41">
        <f>E267+H267+I267+K267+L267+M267</f>
        <v>26.641645999999998</v>
      </c>
    </row>
    <row r="268" spans="1:19" ht="23.25" x14ac:dyDescent="0.25">
      <c r="A268" s="499"/>
      <c r="B268" s="492"/>
      <c r="C268" s="495"/>
      <c r="D268" s="164" t="s">
        <v>15</v>
      </c>
      <c r="E268" s="165">
        <v>0</v>
      </c>
      <c r="F268" s="165"/>
      <c r="G268" s="165"/>
      <c r="H268" s="166"/>
      <c r="I268" s="166"/>
      <c r="J268" s="486"/>
      <c r="K268" s="199"/>
      <c r="L268" s="199"/>
      <c r="M268" s="167"/>
      <c r="N268" s="186">
        <f t="shared" ref="N268:N270" si="168">E268+H268+I268+K268+L268+M268</f>
        <v>0</v>
      </c>
    </row>
    <row r="269" spans="1:19" ht="23.25" x14ac:dyDescent="0.25">
      <c r="A269" s="499"/>
      <c r="B269" s="492"/>
      <c r="C269" s="495"/>
      <c r="D269" s="164" t="s">
        <v>7</v>
      </c>
      <c r="E269" s="402">
        <v>1.4721169999999999</v>
      </c>
      <c r="F269" s="165"/>
      <c r="G269" s="165"/>
      <c r="H269" s="166"/>
      <c r="I269" s="166"/>
      <c r="J269" s="486"/>
      <c r="K269" s="199"/>
      <c r="L269" s="199">
        <v>24.372</v>
      </c>
      <c r="M269" s="167"/>
      <c r="N269" s="186">
        <f t="shared" si="168"/>
        <v>25.844117000000001</v>
      </c>
    </row>
    <row r="270" spans="1:19" ht="23.25" x14ac:dyDescent="0.25">
      <c r="A270" s="500"/>
      <c r="B270" s="493"/>
      <c r="C270" s="496"/>
      <c r="D270" s="164" t="s">
        <v>8</v>
      </c>
      <c r="E270" s="402">
        <v>4.5529E-2</v>
      </c>
      <c r="F270" s="165"/>
      <c r="G270" s="165"/>
      <c r="H270" s="166"/>
      <c r="I270" s="166"/>
      <c r="J270" s="487"/>
      <c r="K270" s="199"/>
      <c r="L270" s="199">
        <v>0.752</v>
      </c>
      <c r="M270" s="167"/>
      <c r="N270" s="186">
        <f t="shared" si="168"/>
        <v>0.79752900000000004</v>
      </c>
    </row>
    <row r="271" spans="1:19" x14ac:dyDescent="0.3">
      <c r="A271" s="241" t="s">
        <v>19</v>
      </c>
      <c r="B271" s="229"/>
      <c r="C271" s="230"/>
      <c r="D271" s="9"/>
      <c r="E271" s="172"/>
      <c r="F271" s="172"/>
      <c r="G271" s="172"/>
      <c r="H271" s="172"/>
      <c r="I271" s="172"/>
      <c r="J271" s="172"/>
      <c r="K271" s="202"/>
      <c r="L271" s="202"/>
      <c r="M271" s="172"/>
      <c r="N271" s="242"/>
    </row>
    <row r="272" spans="1:19" x14ac:dyDescent="0.3">
      <c r="A272" s="243">
        <v>2</v>
      </c>
      <c r="B272" s="482" t="s">
        <v>36</v>
      </c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4"/>
    </row>
    <row r="273" spans="1:14" ht="22.5" x14ac:dyDescent="0.25">
      <c r="A273" s="501" t="s">
        <v>27</v>
      </c>
      <c r="B273" s="491" t="s">
        <v>112</v>
      </c>
      <c r="C273" s="494"/>
      <c r="D273" s="163" t="s">
        <v>14</v>
      </c>
      <c r="E273" s="36">
        <f t="shared" ref="E273:I273" si="169">SUM(E274:E276)</f>
        <v>16.388999999999999</v>
      </c>
      <c r="F273" s="36">
        <f t="shared" si="169"/>
        <v>0</v>
      </c>
      <c r="G273" s="36">
        <f t="shared" si="169"/>
        <v>0</v>
      </c>
      <c r="H273" s="36">
        <f t="shared" si="169"/>
        <v>31.890836709999999</v>
      </c>
      <c r="I273" s="36">
        <f t="shared" si="169"/>
        <v>31.890836709999999</v>
      </c>
      <c r="J273" s="485"/>
      <c r="K273" s="198">
        <f t="shared" ref="K273:M273" si="170">SUM(K274:K276)</f>
        <v>0</v>
      </c>
      <c r="L273" s="198">
        <f t="shared" si="170"/>
        <v>35.419947999999998</v>
      </c>
      <c r="M273" s="36">
        <f t="shared" si="170"/>
        <v>0</v>
      </c>
      <c r="N273" s="41">
        <f>E273+H273+I273+K273+L273+M273</f>
        <v>115.59062141999999</v>
      </c>
    </row>
    <row r="274" spans="1:14" ht="23.25" x14ac:dyDescent="0.25">
      <c r="A274" s="499"/>
      <c r="B274" s="492"/>
      <c r="C274" s="495"/>
      <c r="D274" s="164" t="s">
        <v>15</v>
      </c>
      <c r="E274" s="165">
        <v>0</v>
      </c>
      <c r="F274" s="165"/>
      <c r="G274" s="165"/>
      <c r="H274" s="166"/>
      <c r="I274" s="166"/>
      <c r="J274" s="486"/>
      <c r="K274" s="199"/>
      <c r="L274" s="335">
        <v>0</v>
      </c>
      <c r="M274" s="167"/>
      <c r="N274" s="186">
        <f t="shared" ref="N274:N276" si="171">E274+H274+I274+K274+L274+M274</f>
        <v>0</v>
      </c>
    </row>
    <row r="275" spans="1:14" ht="23.25" x14ac:dyDescent="0.25">
      <c r="A275" s="499"/>
      <c r="B275" s="492"/>
      <c r="C275" s="495"/>
      <c r="D275" s="164" t="s">
        <v>7</v>
      </c>
      <c r="E275" s="165">
        <v>15.898</v>
      </c>
      <c r="F275" s="165"/>
      <c r="G275" s="165"/>
      <c r="H275" s="166">
        <v>31.890836709999999</v>
      </c>
      <c r="I275" s="166">
        <v>31.890836709999999</v>
      </c>
      <c r="J275" s="486"/>
      <c r="K275" s="199"/>
      <c r="L275" s="335">
        <v>34.357349999999997</v>
      </c>
      <c r="M275" s="167"/>
      <c r="N275" s="186">
        <f t="shared" si="171"/>
        <v>114.03702342</v>
      </c>
    </row>
    <row r="276" spans="1:14" ht="23.25" x14ac:dyDescent="0.25">
      <c r="A276" s="500"/>
      <c r="B276" s="493"/>
      <c r="C276" s="496"/>
      <c r="D276" s="164" t="s">
        <v>8</v>
      </c>
      <c r="E276" s="165">
        <v>0.49099999999999999</v>
      </c>
      <c r="F276" s="165"/>
      <c r="G276" s="165"/>
      <c r="H276" s="166"/>
      <c r="I276" s="166"/>
      <c r="J276" s="487"/>
      <c r="K276" s="199"/>
      <c r="L276" s="335">
        <v>1.0625979999999999</v>
      </c>
      <c r="M276" s="167"/>
      <c r="N276" s="186">
        <f t="shared" si="171"/>
        <v>1.553598</v>
      </c>
    </row>
    <row r="277" spans="1:14" ht="22.5" x14ac:dyDescent="0.25">
      <c r="A277" s="488" t="s">
        <v>146</v>
      </c>
      <c r="B277" s="491" t="s">
        <v>150</v>
      </c>
      <c r="C277" s="494"/>
      <c r="D277" s="163" t="s">
        <v>14</v>
      </c>
      <c r="E277" s="36">
        <f t="shared" ref="E277:I277" si="172">SUM(E278:E280)</f>
        <v>11.74522093</v>
      </c>
      <c r="F277" s="36">
        <f t="shared" si="172"/>
        <v>0</v>
      </c>
      <c r="G277" s="36">
        <f t="shared" si="172"/>
        <v>0</v>
      </c>
      <c r="H277" s="36">
        <f t="shared" si="172"/>
        <v>10.86871193</v>
      </c>
      <c r="I277" s="36">
        <f t="shared" si="172"/>
        <v>10.86871193</v>
      </c>
      <c r="J277" s="485"/>
      <c r="K277" s="198">
        <f t="shared" ref="K277:M277" si="173">SUM(K278:K280)</f>
        <v>33.4</v>
      </c>
      <c r="L277" s="198">
        <f t="shared" si="173"/>
        <v>30.689999999999998</v>
      </c>
      <c r="M277" s="36">
        <f t="shared" si="173"/>
        <v>0</v>
      </c>
      <c r="N277" s="41">
        <f>E277+H277+I277+K277+L277+M277</f>
        <v>97.572644789999998</v>
      </c>
    </row>
    <row r="278" spans="1:14" ht="23.25" x14ac:dyDescent="0.25">
      <c r="A278" s="489"/>
      <c r="B278" s="492"/>
      <c r="C278" s="495"/>
      <c r="D278" s="164" t="s">
        <v>15</v>
      </c>
      <c r="E278" s="165">
        <v>0</v>
      </c>
      <c r="F278" s="165"/>
      <c r="G278" s="165"/>
      <c r="H278" s="166">
        <v>0</v>
      </c>
      <c r="I278" s="166">
        <v>0</v>
      </c>
      <c r="J278" s="486"/>
      <c r="K278" s="199"/>
      <c r="L278" s="199">
        <v>0</v>
      </c>
      <c r="M278" s="167"/>
      <c r="N278" s="186">
        <f t="shared" ref="N278:N280" si="174">E278+H278+I278+K278+L278+M278</f>
        <v>0</v>
      </c>
    </row>
    <row r="279" spans="1:14" ht="23.25" x14ac:dyDescent="0.25">
      <c r="A279" s="489"/>
      <c r="B279" s="492"/>
      <c r="C279" s="495"/>
      <c r="D279" s="164" t="s">
        <v>7</v>
      </c>
      <c r="E279" s="165">
        <v>10.86871193</v>
      </c>
      <c r="F279" s="165"/>
      <c r="G279" s="165"/>
      <c r="H279" s="166">
        <v>10.86871193</v>
      </c>
      <c r="I279" s="166">
        <v>10.86871193</v>
      </c>
      <c r="J279" s="486"/>
      <c r="K279" s="199">
        <v>32.4</v>
      </c>
      <c r="L279" s="199">
        <v>30.45</v>
      </c>
      <c r="M279" s="167"/>
      <c r="N279" s="186">
        <f t="shared" si="174"/>
        <v>95.456135790000005</v>
      </c>
    </row>
    <row r="280" spans="1:14" ht="23.25" x14ac:dyDescent="0.25">
      <c r="A280" s="490"/>
      <c r="B280" s="493"/>
      <c r="C280" s="496"/>
      <c r="D280" s="164" t="s">
        <v>8</v>
      </c>
      <c r="E280" s="165">
        <v>0.87650899999999998</v>
      </c>
      <c r="F280" s="165"/>
      <c r="G280" s="165"/>
      <c r="H280" s="166">
        <v>0</v>
      </c>
      <c r="I280" s="166">
        <v>0</v>
      </c>
      <c r="J280" s="487"/>
      <c r="K280" s="199">
        <v>1</v>
      </c>
      <c r="L280" s="199">
        <v>0.24</v>
      </c>
      <c r="M280" s="167"/>
      <c r="N280" s="186">
        <f t="shared" si="174"/>
        <v>2.1165089999999998</v>
      </c>
    </row>
    <row r="281" spans="1:14" ht="22.5" x14ac:dyDescent="0.25">
      <c r="A281" s="502" t="s">
        <v>175</v>
      </c>
      <c r="B281" s="463" t="s">
        <v>174</v>
      </c>
      <c r="C281" s="505"/>
      <c r="D281" s="342" t="s">
        <v>14</v>
      </c>
      <c r="E281" s="343">
        <f t="shared" ref="E281:I281" si="175">SUM(E282:E284)</f>
        <v>0</v>
      </c>
      <c r="F281" s="343">
        <f t="shared" si="175"/>
        <v>0</v>
      </c>
      <c r="G281" s="343">
        <f t="shared" si="175"/>
        <v>0</v>
      </c>
      <c r="H281" s="343">
        <f t="shared" si="175"/>
        <v>0</v>
      </c>
      <c r="I281" s="343">
        <f t="shared" si="175"/>
        <v>0</v>
      </c>
      <c r="J281" s="469"/>
      <c r="K281" s="198">
        <f t="shared" ref="K281:M281" si="176">SUM(K282:K284)</f>
        <v>0</v>
      </c>
      <c r="L281" s="198">
        <f t="shared" si="176"/>
        <v>21.442428339999999</v>
      </c>
      <c r="M281" s="381">
        <f t="shared" si="176"/>
        <v>0</v>
      </c>
      <c r="N281" s="41">
        <f>E281+H281+I281+K281+L281+M281</f>
        <v>21.442428339999999</v>
      </c>
    </row>
    <row r="282" spans="1:14" ht="23.25" x14ac:dyDescent="0.25">
      <c r="A282" s="503"/>
      <c r="B282" s="464"/>
      <c r="C282" s="506"/>
      <c r="D282" s="344" t="s">
        <v>15</v>
      </c>
      <c r="E282" s="345">
        <v>0</v>
      </c>
      <c r="F282" s="345"/>
      <c r="G282" s="345"/>
      <c r="H282" s="346">
        <v>0</v>
      </c>
      <c r="I282" s="346">
        <v>0</v>
      </c>
      <c r="J282" s="470"/>
      <c r="K282" s="199"/>
      <c r="L282" s="199">
        <v>0</v>
      </c>
      <c r="M282" s="167"/>
      <c r="N282" s="186">
        <f t="shared" ref="N282:N284" si="177">E282+H282+I282+K282+L282+M282</f>
        <v>0</v>
      </c>
    </row>
    <row r="283" spans="1:14" ht="23.25" x14ac:dyDescent="0.25">
      <c r="A283" s="503"/>
      <c r="B283" s="464"/>
      <c r="C283" s="506"/>
      <c r="D283" s="344" t="s">
        <v>7</v>
      </c>
      <c r="E283" s="345">
        <v>0</v>
      </c>
      <c r="F283" s="345"/>
      <c r="G283" s="345"/>
      <c r="H283" s="346">
        <v>0</v>
      </c>
      <c r="I283" s="346">
        <v>0</v>
      </c>
      <c r="J283" s="470"/>
      <c r="K283" s="199"/>
      <c r="L283" s="199">
        <v>20.79915548</v>
      </c>
      <c r="M283" s="167"/>
      <c r="N283" s="186">
        <f t="shared" si="177"/>
        <v>20.79915548</v>
      </c>
    </row>
    <row r="284" spans="1:14" ht="23.25" x14ac:dyDescent="0.25">
      <c r="A284" s="504"/>
      <c r="B284" s="465"/>
      <c r="C284" s="507"/>
      <c r="D284" s="344" t="s">
        <v>8</v>
      </c>
      <c r="E284" s="345">
        <v>0</v>
      </c>
      <c r="F284" s="345"/>
      <c r="G284" s="345"/>
      <c r="H284" s="346">
        <v>0</v>
      </c>
      <c r="I284" s="346">
        <v>0</v>
      </c>
      <c r="J284" s="471"/>
      <c r="K284" s="199"/>
      <c r="L284" s="199">
        <v>0.64327285999999995</v>
      </c>
      <c r="M284" s="167"/>
      <c r="N284" s="186">
        <f t="shared" si="177"/>
        <v>0.64327285999999995</v>
      </c>
    </row>
    <row r="285" spans="1:14" x14ac:dyDescent="0.3">
      <c r="A285" s="351"/>
      <c r="B285" s="229"/>
      <c r="C285" s="230"/>
      <c r="D285" s="9"/>
      <c r="E285" s="172"/>
      <c r="F285" s="172"/>
      <c r="G285" s="172"/>
      <c r="H285" s="172"/>
      <c r="I285" s="172"/>
      <c r="J285" s="172"/>
      <c r="K285" s="202"/>
      <c r="L285" s="202"/>
      <c r="M285" s="172"/>
      <c r="N285" s="242"/>
    </row>
    <row r="286" spans="1:14" x14ac:dyDescent="0.3">
      <c r="A286" s="243">
        <v>3</v>
      </c>
      <c r="B286" s="482" t="s">
        <v>29</v>
      </c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4"/>
    </row>
    <row r="287" spans="1:14" s="14" customFormat="1" ht="22.5" x14ac:dyDescent="0.25">
      <c r="A287" s="501" t="s">
        <v>31</v>
      </c>
      <c r="B287" s="491" t="s">
        <v>25</v>
      </c>
      <c r="C287" s="494"/>
      <c r="D287" s="163" t="s">
        <v>14</v>
      </c>
      <c r="E287" s="36">
        <f t="shared" ref="E287:I287" si="178">SUM(E288:E290)</f>
        <v>0</v>
      </c>
      <c r="F287" s="36">
        <f t="shared" si="178"/>
        <v>0</v>
      </c>
      <c r="G287" s="36">
        <f t="shared" si="178"/>
        <v>0</v>
      </c>
      <c r="H287" s="36">
        <f t="shared" si="178"/>
        <v>0</v>
      </c>
      <c r="I287" s="36">
        <f t="shared" si="178"/>
        <v>0</v>
      </c>
      <c r="J287" s="485"/>
      <c r="K287" s="198">
        <f t="shared" ref="K287:M287" si="179">SUM(K288:K290)</f>
        <v>0</v>
      </c>
      <c r="L287" s="198">
        <f t="shared" si="179"/>
        <v>0</v>
      </c>
      <c r="M287" s="36">
        <f t="shared" si="179"/>
        <v>0</v>
      </c>
      <c r="N287" s="41">
        <f>E287+H287+I287+K287+L287+M287</f>
        <v>0</v>
      </c>
    </row>
    <row r="288" spans="1:14" s="14" customFormat="1" ht="23.25" x14ac:dyDescent="0.25">
      <c r="A288" s="499"/>
      <c r="B288" s="492"/>
      <c r="C288" s="495"/>
      <c r="D288" s="164" t="s">
        <v>15</v>
      </c>
      <c r="E288" s="165"/>
      <c r="F288" s="165"/>
      <c r="G288" s="165"/>
      <c r="H288" s="166"/>
      <c r="I288" s="166"/>
      <c r="J288" s="486"/>
      <c r="K288" s="199"/>
      <c r="L288" s="199"/>
      <c r="M288" s="167"/>
      <c r="N288" s="186">
        <f t="shared" ref="N288:N290" si="180">E288+H288+I288+K288+L288+M288</f>
        <v>0</v>
      </c>
    </row>
    <row r="289" spans="1:14" s="14" customFormat="1" ht="23.25" x14ac:dyDescent="0.25">
      <c r="A289" s="499"/>
      <c r="B289" s="492"/>
      <c r="C289" s="495"/>
      <c r="D289" s="164" t="s">
        <v>7</v>
      </c>
      <c r="E289" s="165"/>
      <c r="F289" s="165"/>
      <c r="G289" s="165"/>
      <c r="H289" s="166"/>
      <c r="I289" s="166"/>
      <c r="J289" s="486"/>
      <c r="K289" s="199"/>
      <c r="L289" s="199"/>
      <c r="M289" s="167"/>
      <c r="N289" s="186">
        <f t="shared" si="180"/>
        <v>0</v>
      </c>
    </row>
    <row r="290" spans="1:14" s="14" customFormat="1" ht="23.25" x14ac:dyDescent="0.25">
      <c r="A290" s="500"/>
      <c r="B290" s="493"/>
      <c r="C290" s="496"/>
      <c r="D290" s="164" t="s">
        <v>8</v>
      </c>
      <c r="E290" s="165"/>
      <c r="F290" s="165"/>
      <c r="G290" s="165"/>
      <c r="H290" s="166"/>
      <c r="I290" s="166"/>
      <c r="J290" s="487"/>
      <c r="K290" s="199"/>
      <c r="L290" s="199"/>
      <c r="M290" s="167"/>
      <c r="N290" s="186">
        <f t="shared" si="180"/>
        <v>0</v>
      </c>
    </row>
    <row r="291" spans="1:14" x14ac:dyDescent="0.3">
      <c r="A291" s="241" t="s">
        <v>35</v>
      </c>
      <c r="B291" s="229"/>
      <c r="C291" s="230"/>
      <c r="D291" s="9"/>
      <c r="E291" s="172"/>
      <c r="F291" s="172"/>
      <c r="G291" s="172"/>
      <c r="H291" s="172"/>
      <c r="I291" s="172"/>
      <c r="J291" s="172"/>
      <c r="K291" s="202"/>
      <c r="L291" s="202"/>
      <c r="M291" s="172"/>
      <c r="N291" s="242"/>
    </row>
    <row r="292" spans="1:14" s="16" customFormat="1" x14ac:dyDescent="0.3">
      <c r="A292" s="243">
        <v>4</v>
      </c>
      <c r="B292" s="482" t="s">
        <v>30</v>
      </c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4"/>
    </row>
    <row r="293" spans="1:14" ht="22.5" x14ac:dyDescent="0.25">
      <c r="A293" s="501" t="s">
        <v>32</v>
      </c>
      <c r="B293" s="491" t="s">
        <v>161</v>
      </c>
      <c r="C293" s="494"/>
      <c r="D293" s="163" t="s">
        <v>14</v>
      </c>
      <c r="E293" s="36">
        <f t="shared" ref="E293:I293" si="181">SUM(E294:E296)</f>
        <v>51.545999999999999</v>
      </c>
      <c r="F293" s="36">
        <f t="shared" si="181"/>
        <v>0</v>
      </c>
      <c r="G293" s="36">
        <f t="shared" si="181"/>
        <v>0</v>
      </c>
      <c r="H293" s="36">
        <f t="shared" si="181"/>
        <v>8.84</v>
      </c>
      <c r="I293" s="36">
        <f t="shared" si="181"/>
        <v>8.84</v>
      </c>
      <c r="J293" s="485" t="s">
        <v>163</v>
      </c>
      <c r="K293" s="198">
        <f t="shared" ref="K293:M293" si="182">SUM(K294:K296)</f>
        <v>0</v>
      </c>
      <c r="L293" s="198">
        <f t="shared" si="182"/>
        <v>97.999987529999999</v>
      </c>
      <c r="M293" s="36">
        <f t="shared" si="182"/>
        <v>0</v>
      </c>
      <c r="N293" s="41">
        <f>E293+H293+I293+K293+L293+M293</f>
        <v>167.22598753</v>
      </c>
    </row>
    <row r="294" spans="1:14" ht="23.25" x14ac:dyDescent="0.25">
      <c r="A294" s="499"/>
      <c r="B294" s="492"/>
      <c r="C294" s="495"/>
      <c r="D294" s="164" t="s">
        <v>15</v>
      </c>
      <c r="E294" s="165">
        <v>0</v>
      </c>
      <c r="F294" s="165"/>
      <c r="G294" s="165"/>
      <c r="H294" s="166"/>
      <c r="I294" s="166"/>
      <c r="J294" s="486"/>
      <c r="K294" s="199"/>
      <c r="L294" s="199"/>
      <c r="M294" s="167"/>
      <c r="N294" s="186">
        <f t="shared" ref="N294:N296" si="183">E294+H294+I294+K294+L294+M294</f>
        <v>0</v>
      </c>
    </row>
    <row r="295" spans="1:14" ht="23.25" x14ac:dyDescent="0.25">
      <c r="A295" s="499"/>
      <c r="B295" s="492"/>
      <c r="C295" s="495"/>
      <c r="D295" s="164" t="s">
        <v>7</v>
      </c>
      <c r="E295" s="165">
        <v>50</v>
      </c>
      <c r="F295" s="165"/>
      <c r="G295" s="165"/>
      <c r="H295" s="166"/>
      <c r="I295" s="166"/>
      <c r="J295" s="486"/>
      <c r="K295" s="199"/>
      <c r="L295" s="199">
        <v>95.06</v>
      </c>
      <c r="M295" s="167"/>
      <c r="N295" s="186">
        <f t="shared" si="183"/>
        <v>145.06</v>
      </c>
    </row>
    <row r="296" spans="1:14" ht="23.25" x14ac:dyDescent="0.25">
      <c r="A296" s="500"/>
      <c r="B296" s="493"/>
      <c r="C296" s="496"/>
      <c r="D296" s="164" t="s">
        <v>8</v>
      </c>
      <c r="E296" s="165">
        <v>1.546</v>
      </c>
      <c r="F296" s="165"/>
      <c r="G296" s="165"/>
      <c r="H296" s="166">
        <v>8.84</v>
      </c>
      <c r="I296" s="166">
        <v>8.84</v>
      </c>
      <c r="J296" s="487"/>
      <c r="K296" s="199"/>
      <c r="L296" s="199">
        <v>2.9399875299999998</v>
      </c>
      <c r="M296" s="167"/>
      <c r="N296" s="186">
        <f t="shared" si="183"/>
        <v>22.165987529999999</v>
      </c>
    </row>
    <row r="297" spans="1:14" ht="22.5" x14ac:dyDescent="0.25">
      <c r="A297" s="583" t="s">
        <v>34</v>
      </c>
      <c r="B297" s="463" t="s">
        <v>151</v>
      </c>
      <c r="C297" s="505"/>
      <c r="D297" s="342" t="s">
        <v>14</v>
      </c>
      <c r="E297" s="343">
        <f t="shared" ref="E297:I297" si="184">SUM(E298:E300)</f>
        <v>0</v>
      </c>
      <c r="F297" s="343">
        <f t="shared" si="184"/>
        <v>0</v>
      </c>
      <c r="G297" s="343">
        <f t="shared" si="184"/>
        <v>0</v>
      </c>
      <c r="H297" s="343">
        <f t="shared" si="184"/>
        <v>0</v>
      </c>
      <c r="I297" s="343">
        <f t="shared" si="184"/>
        <v>0</v>
      </c>
      <c r="J297" s="469"/>
      <c r="K297" s="198">
        <f t="shared" ref="K297:M297" si="185">SUM(K298:K300)</f>
        <v>0</v>
      </c>
      <c r="L297" s="198">
        <f t="shared" si="185"/>
        <v>17.979797010000002</v>
      </c>
      <c r="M297" s="36">
        <f t="shared" si="185"/>
        <v>0</v>
      </c>
      <c r="N297" s="41">
        <f>E297+H297+I297+K297+L297+M297</f>
        <v>17.979797010000002</v>
      </c>
    </row>
    <row r="298" spans="1:14" ht="23.25" x14ac:dyDescent="0.25">
      <c r="A298" s="584"/>
      <c r="B298" s="464"/>
      <c r="C298" s="506"/>
      <c r="D298" s="344" t="s">
        <v>15</v>
      </c>
      <c r="E298" s="345"/>
      <c r="F298" s="345"/>
      <c r="G298" s="345"/>
      <c r="H298" s="346"/>
      <c r="I298" s="346"/>
      <c r="J298" s="470"/>
      <c r="K298" s="199"/>
      <c r="L298" s="199"/>
      <c r="M298" s="167"/>
      <c r="N298" s="186">
        <f t="shared" ref="N298:N300" si="186">E298+H298+I298+K298+L298+M298</f>
        <v>0</v>
      </c>
    </row>
    <row r="299" spans="1:14" ht="23.25" x14ac:dyDescent="0.25">
      <c r="A299" s="584"/>
      <c r="B299" s="464"/>
      <c r="C299" s="506"/>
      <c r="D299" s="344" t="s">
        <v>7</v>
      </c>
      <c r="E299" s="345"/>
      <c r="F299" s="345"/>
      <c r="G299" s="345"/>
      <c r="H299" s="346"/>
      <c r="I299" s="346"/>
      <c r="J299" s="470"/>
      <c r="K299" s="199"/>
      <c r="L299" s="199">
        <v>17.440403100000001</v>
      </c>
      <c r="M299" s="167"/>
      <c r="N299" s="186">
        <f t="shared" si="186"/>
        <v>17.440403100000001</v>
      </c>
    </row>
    <row r="300" spans="1:14" ht="23.25" x14ac:dyDescent="0.25">
      <c r="A300" s="585"/>
      <c r="B300" s="465"/>
      <c r="C300" s="507"/>
      <c r="D300" s="344" t="s">
        <v>8</v>
      </c>
      <c r="E300" s="345"/>
      <c r="F300" s="345"/>
      <c r="G300" s="345"/>
      <c r="H300" s="346"/>
      <c r="I300" s="346"/>
      <c r="J300" s="471"/>
      <c r="K300" s="199"/>
      <c r="L300" s="199">
        <v>0.53939391000000003</v>
      </c>
      <c r="M300" s="167"/>
      <c r="N300" s="186">
        <f t="shared" si="186"/>
        <v>0.53939391000000003</v>
      </c>
    </row>
    <row r="301" spans="1:14" ht="22.5" x14ac:dyDescent="0.25">
      <c r="A301" s="583" t="s">
        <v>159</v>
      </c>
      <c r="B301" s="463" t="s">
        <v>160</v>
      </c>
      <c r="C301" s="505"/>
      <c r="D301" s="342" t="s">
        <v>14</v>
      </c>
      <c r="E301" s="343">
        <f t="shared" ref="E301:I301" si="187">SUM(E302:E304)</f>
        <v>0</v>
      </c>
      <c r="F301" s="343">
        <f t="shared" si="187"/>
        <v>0</v>
      </c>
      <c r="G301" s="343">
        <f t="shared" si="187"/>
        <v>0</v>
      </c>
      <c r="H301" s="343">
        <f t="shared" si="187"/>
        <v>0</v>
      </c>
      <c r="I301" s="343">
        <f t="shared" si="187"/>
        <v>0</v>
      </c>
      <c r="J301" s="469"/>
      <c r="K301" s="198">
        <f t="shared" ref="K301:M301" si="188">SUM(K302:K304)</f>
        <v>0</v>
      </c>
      <c r="L301" s="198">
        <f t="shared" si="188"/>
        <v>37.798980999999998</v>
      </c>
      <c r="M301" s="36">
        <f t="shared" si="188"/>
        <v>0</v>
      </c>
      <c r="N301" s="41">
        <f>E301+H301+I301+K301+L301+M301</f>
        <v>37.798980999999998</v>
      </c>
    </row>
    <row r="302" spans="1:14" ht="23.25" x14ac:dyDescent="0.3">
      <c r="A302" s="584"/>
      <c r="B302" s="464"/>
      <c r="C302" s="506"/>
      <c r="D302" s="344" t="s">
        <v>15</v>
      </c>
      <c r="E302" s="345"/>
      <c r="F302" s="345"/>
      <c r="G302" s="345"/>
      <c r="H302" s="346"/>
      <c r="I302" s="346"/>
      <c r="J302" s="470"/>
      <c r="K302" s="199"/>
      <c r="L302" s="355">
        <v>0</v>
      </c>
      <c r="M302" s="167"/>
      <c r="N302" s="186">
        <f t="shared" ref="N302:N304" si="189">E302+H302+I302+K302+L302+M302</f>
        <v>0</v>
      </c>
    </row>
    <row r="303" spans="1:14" ht="23.25" x14ac:dyDescent="0.3">
      <c r="A303" s="584"/>
      <c r="B303" s="464"/>
      <c r="C303" s="506"/>
      <c r="D303" s="344" t="s">
        <v>7</v>
      </c>
      <c r="E303" s="345"/>
      <c r="F303" s="345"/>
      <c r="G303" s="345"/>
      <c r="H303" s="346"/>
      <c r="I303" s="346"/>
      <c r="J303" s="470"/>
      <c r="K303" s="199"/>
      <c r="L303" s="356">
        <v>36.664999999999999</v>
      </c>
      <c r="M303" s="167"/>
      <c r="N303" s="186">
        <f t="shared" si="189"/>
        <v>36.664999999999999</v>
      </c>
    </row>
    <row r="304" spans="1:14" ht="23.25" x14ac:dyDescent="0.25">
      <c r="A304" s="585"/>
      <c r="B304" s="465"/>
      <c r="C304" s="507"/>
      <c r="D304" s="344" t="s">
        <v>8</v>
      </c>
      <c r="E304" s="345"/>
      <c r="F304" s="345"/>
      <c r="G304" s="345"/>
      <c r="H304" s="346"/>
      <c r="I304" s="346"/>
      <c r="J304" s="471"/>
      <c r="K304" s="199"/>
      <c r="L304" s="357">
        <v>1.1339809999999999</v>
      </c>
      <c r="M304" s="167"/>
      <c r="N304" s="186">
        <f t="shared" si="189"/>
        <v>1.1339809999999999</v>
      </c>
    </row>
    <row r="305" spans="1:14" ht="24.75" customHeight="1" x14ac:dyDescent="0.3">
      <c r="A305" s="351" t="s">
        <v>19</v>
      </c>
      <c r="B305" s="350"/>
      <c r="C305" s="230"/>
      <c r="D305" s="9"/>
      <c r="E305" s="172"/>
      <c r="F305" s="172"/>
      <c r="G305" s="172"/>
      <c r="H305" s="172"/>
      <c r="I305" s="172"/>
      <c r="J305" s="172"/>
      <c r="K305" s="202"/>
      <c r="L305" s="202"/>
      <c r="M305" s="172"/>
      <c r="N305" s="242"/>
    </row>
    <row r="306" spans="1:14" x14ac:dyDescent="0.3">
      <c r="A306" s="243">
        <v>5</v>
      </c>
      <c r="B306" s="482" t="s">
        <v>33</v>
      </c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4"/>
    </row>
    <row r="307" spans="1:14" ht="29.25" customHeight="1" x14ac:dyDescent="0.25">
      <c r="A307" s="586" t="s">
        <v>76</v>
      </c>
      <c r="B307" s="587" t="s">
        <v>165</v>
      </c>
      <c r="C307" s="581"/>
      <c r="D307" s="429" t="s">
        <v>14</v>
      </c>
      <c r="E307" s="430">
        <f>SUM(E308:E310)</f>
        <v>0</v>
      </c>
      <c r="F307" s="430">
        <f>SUM(F308:F310)</f>
        <v>0</v>
      </c>
      <c r="G307" s="430">
        <f>SUM(G308:G310)</f>
        <v>0</v>
      </c>
      <c r="H307" s="430">
        <f>SUM(H308:H310)</f>
        <v>0</v>
      </c>
      <c r="I307" s="430">
        <f>SUM(I308:I310)</f>
        <v>0</v>
      </c>
      <c r="J307" s="588"/>
      <c r="K307" s="404">
        <f>SUM(K308:K310)</f>
        <v>0</v>
      </c>
      <c r="L307" s="404">
        <f>SUM(L308:L310)</f>
        <v>0.57999999999999996</v>
      </c>
      <c r="M307" s="403">
        <f>SUM(M308:M310)</f>
        <v>0</v>
      </c>
      <c r="N307" s="405">
        <f t="shared" ref="N307:N322" si="190">E307+H307+I307+K307+L307+M307</f>
        <v>0.57999999999999996</v>
      </c>
    </row>
    <row r="308" spans="1:14" ht="30.75" customHeight="1" x14ac:dyDescent="0.25">
      <c r="A308" s="586"/>
      <c r="B308" s="587"/>
      <c r="C308" s="581"/>
      <c r="D308" s="431" t="s">
        <v>15</v>
      </c>
      <c r="E308" s="432">
        <v>0</v>
      </c>
      <c r="F308" s="432">
        <v>0</v>
      </c>
      <c r="G308" s="432">
        <v>0</v>
      </c>
      <c r="H308" s="433">
        <v>0</v>
      </c>
      <c r="I308" s="433">
        <v>0</v>
      </c>
      <c r="J308" s="588"/>
      <c r="K308" s="409">
        <v>0</v>
      </c>
      <c r="L308" s="409">
        <v>0</v>
      </c>
      <c r="M308" s="410">
        <v>0</v>
      </c>
      <c r="N308" s="411">
        <f t="shared" si="190"/>
        <v>0</v>
      </c>
    </row>
    <row r="309" spans="1:14" ht="24.75" customHeight="1" x14ac:dyDescent="0.25">
      <c r="A309" s="586"/>
      <c r="B309" s="587"/>
      <c r="C309" s="581"/>
      <c r="D309" s="431" t="s">
        <v>7</v>
      </c>
      <c r="E309" s="432">
        <v>0</v>
      </c>
      <c r="F309" s="432">
        <v>0</v>
      </c>
      <c r="G309" s="432">
        <v>0</v>
      </c>
      <c r="H309" s="433">
        <v>0</v>
      </c>
      <c r="I309" s="433">
        <v>0</v>
      </c>
      <c r="J309" s="588"/>
      <c r="K309" s="409">
        <v>0</v>
      </c>
      <c r="L309" s="409">
        <v>0</v>
      </c>
      <c r="M309" s="410">
        <v>0</v>
      </c>
      <c r="N309" s="411">
        <f t="shared" si="190"/>
        <v>0</v>
      </c>
    </row>
    <row r="310" spans="1:14" ht="27.75" customHeight="1" x14ac:dyDescent="0.25">
      <c r="A310" s="586"/>
      <c r="B310" s="587"/>
      <c r="C310" s="581"/>
      <c r="D310" s="431" t="s">
        <v>8</v>
      </c>
      <c r="E310" s="432">
        <v>0</v>
      </c>
      <c r="F310" s="432">
        <v>0</v>
      </c>
      <c r="G310" s="432">
        <v>0</v>
      </c>
      <c r="H310" s="433">
        <v>0</v>
      </c>
      <c r="I310" s="433">
        <v>0</v>
      </c>
      <c r="J310" s="588"/>
      <c r="K310" s="409">
        <v>0</v>
      </c>
      <c r="L310" s="425">
        <v>0.57999999999999996</v>
      </c>
      <c r="M310" s="410">
        <v>0</v>
      </c>
      <c r="N310" s="423">
        <f t="shared" si="190"/>
        <v>0.57999999999999996</v>
      </c>
    </row>
    <row r="311" spans="1:14" ht="27.75" customHeight="1" x14ac:dyDescent="0.25">
      <c r="A311" s="585" t="s">
        <v>77</v>
      </c>
      <c r="B311" s="587" t="s">
        <v>166</v>
      </c>
      <c r="C311" s="581"/>
      <c r="D311" s="429" t="s">
        <v>14</v>
      </c>
      <c r="E311" s="430">
        <f>SUM(E312:E314)</f>
        <v>0</v>
      </c>
      <c r="F311" s="430">
        <f>SUM(F312:F314)</f>
        <v>0</v>
      </c>
      <c r="G311" s="430">
        <f>SUM(G312:G314)</f>
        <v>0</v>
      </c>
      <c r="H311" s="430">
        <f>SUM(H312:H314)</f>
        <v>0</v>
      </c>
      <c r="I311" s="430">
        <f>SUM(I312:I314)</f>
        <v>0</v>
      </c>
      <c r="J311" s="582"/>
      <c r="K311" s="404">
        <f>SUM(K312:K314)</f>
        <v>0</v>
      </c>
      <c r="L311" s="426">
        <f>SUM(L312:L314)</f>
        <v>0.28999999999999998</v>
      </c>
      <c r="M311" s="403">
        <f>SUM(M312:M314)</f>
        <v>0</v>
      </c>
      <c r="N311" s="424">
        <f t="shared" si="190"/>
        <v>0.28999999999999998</v>
      </c>
    </row>
    <row r="312" spans="1:14" ht="21.75" customHeight="1" x14ac:dyDescent="0.25">
      <c r="A312" s="585"/>
      <c r="B312" s="587"/>
      <c r="C312" s="581"/>
      <c r="D312" s="431" t="s">
        <v>15</v>
      </c>
      <c r="E312" s="432">
        <v>0</v>
      </c>
      <c r="F312" s="432">
        <v>0</v>
      </c>
      <c r="G312" s="432">
        <v>0</v>
      </c>
      <c r="H312" s="433">
        <v>0</v>
      </c>
      <c r="I312" s="433">
        <v>0</v>
      </c>
      <c r="J312" s="582"/>
      <c r="K312" s="409">
        <v>0</v>
      </c>
      <c r="L312" s="427">
        <v>0</v>
      </c>
      <c r="M312" s="410">
        <v>0</v>
      </c>
      <c r="N312" s="423">
        <f t="shared" si="190"/>
        <v>0</v>
      </c>
    </row>
    <row r="313" spans="1:14" ht="32.25" customHeight="1" x14ac:dyDescent="0.25">
      <c r="A313" s="585"/>
      <c r="B313" s="587"/>
      <c r="C313" s="581"/>
      <c r="D313" s="431" t="s">
        <v>7</v>
      </c>
      <c r="E313" s="432">
        <v>0</v>
      </c>
      <c r="F313" s="432">
        <v>0</v>
      </c>
      <c r="G313" s="432">
        <v>0</v>
      </c>
      <c r="H313" s="433">
        <v>0</v>
      </c>
      <c r="I313" s="433">
        <v>0</v>
      </c>
      <c r="J313" s="582"/>
      <c r="K313" s="409">
        <v>0</v>
      </c>
      <c r="L313" s="427">
        <v>0</v>
      </c>
      <c r="M313" s="410">
        <v>0</v>
      </c>
      <c r="N313" s="423">
        <f t="shared" si="190"/>
        <v>0</v>
      </c>
    </row>
    <row r="314" spans="1:14" ht="26.25" customHeight="1" x14ac:dyDescent="0.25">
      <c r="A314" s="585"/>
      <c r="B314" s="587"/>
      <c r="C314" s="581"/>
      <c r="D314" s="431" t="s">
        <v>8</v>
      </c>
      <c r="E314" s="432">
        <v>0</v>
      </c>
      <c r="F314" s="432">
        <v>0</v>
      </c>
      <c r="G314" s="432">
        <v>0</v>
      </c>
      <c r="H314" s="433">
        <v>0</v>
      </c>
      <c r="I314" s="433">
        <v>0</v>
      </c>
      <c r="J314" s="582"/>
      <c r="K314" s="409">
        <v>0</v>
      </c>
      <c r="L314" s="425">
        <v>0.28999999999999998</v>
      </c>
      <c r="M314" s="410">
        <v>0</v>
      </c>
      <c r="N314" s="423">
        <f t="shared" si="190"/>
        <v>0.28999999999999998</v>
      </c>
    </row>
    <row r="315" spans="1:14" ht="29.25" customHeight="1" x14ac:dyDescent="0.25">
      <c r="A315" s="580" t="s">
        <v>167</v>
      </c>
      <c r="B315" s="465" t="s">
        <v>168</v>
      </c>
      <c r="C315" s="581"/>
      <c r="D315" s="434" t="s">
        <v>14</v>
      </c>
      <c r="E315" s="435">
        <f>SUM(E316:E318)</f>
        <v>0</v>
      </c>
      <c r="F315" s="435">
        <f>SUM(F316:F322)</f>
        <v>0</v>
      </c>
      <c r="G315" s="435">
        <f>SUM(G316:G322)</f>
        <v>0</v>
      </c>
      <c r="H315" s="435">
        <f>SUM(H316:H322)</f>
        <v>0</v>
      </c>
      <c r="I315" s="435">
        <f>SUM(I316:I322)</f>
        <v>0</v>
      </c>
      <c r="J315" s="582"/>
      <c r="K315" s="404">
        <v>0</v>
      </c>
      <c r="L315" s="413">
        <v>1E-3</v>
      </c>
      <c r="M315" s="403">
        <f>SUM(M316:M322)</f>
        <v>0</v>
      </c>
      <c r="N315" s="414">
        <f t="shared" si="190"/>
        <v>1E-3</v>
      </c>
    </row>
    <row r="316" spans="1:14" ht="27.75" customHeight="1" x14ac:dyDescent="0.25">
      <c r="A316" s="580"/>
      <c r="B316" s="465"/>
      <c r="C316" s="581"/>
      <c r="D316" s="431" t="s">
        <v>15</v>
      </c>
      <c r="E316" s="432">
        <v>0</v>
      </c>
      <c r="F316" s="432">
        <v>0</v>
      </c>
      <c r="G316" s="432">
        <v>0</v>
      </c>
      <c r="H316" s="433">
        <v>0</v>
      </c>
      <c r="I316" s="433">
        <v>0</v>
      </c>
      <c r="J316" s="582"/>
      <c r="K316" s="409">
        <v>0</v>
      </c>
      <c r="L316" s="409">
        <v>0</v>
      </c>
      <c r="M316" s="410">
        <v>0</v>
      </c>
      <c r="N316" s="411">
        <f t="shared" si="190"/>
        <v>0</v>
      </c>
    </row>
    <row r="317" spans="1:14" ht="24.75" customHeight="1" x14ac:dyDescent="0.25">
      <c r="A317" s="580"/>
      <c r="B317" s="465"/>
      <c r="C317" s="581"/>
      <c r="D317" s="431" t="s">
        <v>7</v>
      </c>
      <c r="E317" s="432">
        <v>0</v>
      </c>
      <c r="F317" s="432">
        <v>0</v>
      </c>
      <c r="G317" s="432">
        <v>0</v>
      </c>
      <c r="H317" s="433">
        <v>0</v>
      </c>
      <c r="I317" s="433">
        <v>0</v>
      </c>
      <c r="J317" s="582"/>
      <c r="K317" s="409">
        <v>0</v>
      </c>
      <c r="L317" s="409">
        <v>0</v>
      </c>
      <c r="M317" s="410">
        <v>0</v>
      </c>
      <c r="N317" s="411">
        <f t="shared" si="190"/>
        <v>0</v>
      </c>
    </row>
    <row r="318" spans="1:14" ht="50.25" customHeight="1" x14ac:dyDescent="0.25">
      <c r="A318" s="580"/>
      <c r="B318" s="465"/>
      <c r="C318" s="581"/>
      <c r="D318" s="431" t="s">
        <v>8</v>
      </c>
      <c r="E318" s="432">
        <v>0</v>
      </c>
      <c r="F318" s="432">
        <v>0</v>
      </c>
      <c r="G318" s="432">
        <v>0</v>
      </c>
      <c r="H318" s="433">
        <v>0</v>
      </c>
      <c r="I318" s="433">
        <v>0</v>
      </c>
      <c r="J318" s="582"/>
      <c r="K318" s="409">
        <v>0</v>
      </c>
      <c r="L318" s="420">
        <v>1E-3</v>
      </c>
      <c r="M318" s="410">
        <v>0</v>
      </c>
      <c r="N318" s="422">
        <v>1E-3</v>
      </c>
    </row>
    <row r="319" spans="1:14" s="19" customFormat="1" ht="38.25" customHeight="1" x14ac:dyDescent="0.3">
      <c r="A319" s="593" t="s">
        <v>169</v>
      </c>
      <c r="B319" s="594" t="s">
        <v>149</v>
      </c>
      <c r="C319" s="595"/>
      <c r="D319" s="412" t="s">
        <v>14</v>
      </c>
      <c r="E319" s="415">
        <f>SUM(E320:E322)</f>
        <v>0.23300000000000001</v>
      </c>
      <c r="F319" s="415">
        <f>SUM(F320:F322)</f>
        <v>0</v>
      </c>
      <c r="G319" s="415">
        <v>0</v>
      </c>
      <c r="H319" s="403">
        <f>SUM(H320:H322)</f>
        <v>0</v>
      </c>
      <c r="I319" s="403">
        <f>SUM(I320:I322)</f>
        <v>0</v>
      </c>
      <c r="J319" s="416"/>
      <c r="K319" s="413">
        <f>SUM(K320:K322)</f>
        <v>0.14400000000000002</v>
      </c>
      <c r="L319" s="413">
        <v>0.154</v>
      </c>
      <c r="M319" s="403">
        <f>SUM(M320:M322)</f>
        <v>0</v>
      </c>
      <c r="N319" s="414">
        <f t="shared" si="190"/>
        <v>0.53100000000000003</v>
      </c>
    </row>
    <row r="320" spans="1:14" ht="38.25" customHeight="1" x14ac:dyDescent="0.3">
      <c r="A320" s="593"/>
      <c r="B320" s="594"/>
      <c r="C320" s="594"/>
      <c r="D320" s="406" t="s">
        <v>15</v>
      </c>
      <c r="E320" s="407">
        <v>0</v>
      </c>
      <c r="F320" s="407">
        <v>0</v>
      </c>
      <c r="G320" s="407">
        <v>0</v>
      </c>
      <c r="H320" s="408">
        <v>0</v>
      </c>
      <c r="I320" s="408">
        <v>0</v>
      </c>
      <c r="J320" s="416"/>
      <c r="K320" s="409">
        <v>0</v>
      </c>
      <c r="L320" s="409">
        <v>0</v>
      </c>
      <c r="M320" s="410">
        <v>0</v>
      </c>
      <c r="N320" s="411">
        <f t="shared" si="190"/>
        <v>0</v>
      </c>
    </row>
    <row r="321" spans="1:14" ht="35.25" customHeight="1" x14ac:dyDescent="0.3">
      <c r="A321" s="593"/>
      <c r="B321" s="594"/>
      <c r="C321" s="594"/>
      <c r="D321" s="406" t="s">
        <v>7</v>
      </c>
      <c r="E321" s="417">
        <v>0.22600000000000001</v>
      </c>
      <c r="F321" s="417">
        <v>0</v>
      </c>
      <c r="G321" s="417">
        <v>0</v>
      </c>
      <c r="H321" s="408">
        <v>0</v>
      </c>
      <c r="I321" s="408">
        <v>0</v>
      </c>
      <c r="J321" s="416"/>
      <c r="K321" s="409">
        <v>0.14000000000000001</v>
      </c>
      <c r="L321" s="409">
        <v>0.15</v>
      </c>
      <c r="M321" s="410">
        <v>0</v>
      </c>
      <c r="N321" s="418">
        <f t="shared" si="190"/>
        <v>0.51600000000000001</v>
      </c>
    </row>
    <row r="322" spans="1:14" ht="30.75" customHeight="1" x14ac:dyDescent="0.3">
      <c r="A322" s="593"/>
      <c r="B322" s="594"/>
      <c r="C322" s="594"/>
      <c r="D322" s="406" t="s">
        <v>8</v>
      </c>
      <c r="E322" s="417">
        <v>7.0000000000000001E-3</v>
      </c>
      <c r="F322" s="417">
        <v>0</v>
      </c>
      <c r="G322" s="417">
        <v>0</v>
      </c>
      <c r="H322" s="408">
        <v>0</v>
      </c>
      <c r="I322" s="408">
        <v>0</v>
      </c>
      <c r="J322" s="416"/>
      <c r="K322" s="419">
        <v>4.0000000000000001E-3</v>
      </c>
      <c r="L322" s="421">
        <v>4.0000000000000001E-3</v>
      </c>
      <c r="M322" s="410">
        <v>0</v>
      </c>
      <c r="N322" s="422">
        <f t="shared" si="190"/>
        <v>1.4999999999999999E-2</v>
      </c>
    </row>
    <row r="323" spans="1:14" s="19" customFormat="1" ht="26.25" customHeight="1" x14ac:dyDescent="0.3">
      <c r="A323" s="596" t="s">
        <v>179</v>
      </c>
      <c r="B323" s="594" t="s">
        <v>176</v>
      </c>
      <c r="C323" s="595"/>
      <c r="D323" s="412" t="s">
        <v>14</v>
      </c>
      <c r="E323" s="415">
        <f>SUM(E324:E326)</f>
        <v>4.8500000000000005</v>
      </c>
      <c r="F323" s="415">
        <f>SUM(F324:F326)</f>
        <v>0</v>
      </c>
      <c r="G323" s="415">
        <v>0</v>
      </c>
      <c r="H323" s="403">
        <f>SUM(H324:H326)</f>
        <v>0</v>
      </c>
      <c r="I323" s="403">
        <f>SUM(I324:I326)</f>
        <v>0</v>
      </c>
      <c r="J323" s="416"/>
      <c r="K323" s="413">
        <f>SUM(K324:K326)</f>
        <v>0.14400000000000002</v>
      </c>
      <c r="L323" s="413">
        <v>0.154</v>
      </c>
      <c r="M323" s="403">
        <f>SUM(M324:M326)</f>
        <v>0</v>
      </c>
      <c r="N323" s="414">
        <f t="shared" ref="N323:N326" si="191">E323+H323+I323+K323+L323+M323</f>
        <v>5.1480000000000006</v>
      </c>
    </row>
    <row r="324" spans="1:14" ht="32.25" customHeight="1" x14ac:dyDescent="0.3">
      <c r="A324" s="596"/>
      <c r="B324" s="594"/>
      <c r="C324" s="594"/>
      <c r="D324" s="406" t="s">
        <v>15</v>
      </c>
      <c r="E324" s="407">
        <v>0</v>
      </c>
      <c r="F324" s="407">
        <v>0</v>
      </c>
      <c r="G324" s="407">
        <v>0</v>
      </c>
      <c r="H324" s="408">
        <v>0</v>
      </c>
      <c r="I324" s="408">
        <v>0</v>
      </c>
      <c r="J324" s="416"/>
      <c r="K324" s="409">
        <v>0</v>
      </c>
      <c r="L324" s="409">
        <v>0</v>
      </c>
      <c r="M324" s="410">
        <v>0</v>
      </c>
      <c r="N324" s="411">
        <f t="shared" si="191"/>
        <v>0</v>
      </c>
    </row>
    <row r="325" spans="1:14" ht="26.25" customHeight="1" x14ac:dyDescent="0.3">
      <c r="A325" s="596"/>
      <c r="B325" s="594"/>
      <c r="C325" s="594"/>
      <c r="D325" s="406" t="s">
        <v>7</v>
      </c>
      <c r="E325" s="417">
        <v>4.7</v>
      </c>
      <c r="F325" s="417">
        <v>0</v>
      </c>
      <c r="G325" s="417">
        <v>0</v>
      </c>
      <c r="H325" s="408">
        <v>0</v>
      </c>
      <c r="I325" s="408">
        <v>0</v>
      </c>
      <c r="J325" s="416"/>
      <c r="K325" s="409">
        <v>0.14000000000000001</v>
      </c>
      <c r="L325" s="409">
        <v>0.15</v>
      </c>
      <c r="M325" s="410">
        <v>0</v>
      </c>
      <c r="N325" s="418">
        <f t="shared" si="191"/>
        <v>4.99</v>
      </c>
    </row>
    <row r="326" spans="1:14" ht="27.75" customHeight="1" x14ac:dyDescent="0.3">
      <c r="A326" s="596"/>
      <c r="B326" s="594"/>
      <c r="C326" s="594"/>
      <c r="D326" s="406" t="s">
        <v>8</v>
      </c>
      <c r="E326" s="417">
        <v>0.15</v>
      </c>
      <c r="F326" s="417">
        <v>0</v>
      </c>
      <c r="G326" s="417">
        <v>0</v>
      </c>
      <c r="H326" s="408">
        <v>0</v>
      </c>
      <c r="I326" s="408">
        <v>0</v>
      </c>
      <c r="J326" s="416"/>
      <c r="K326" s="419">
        <v>4.0000000000000001E-3</v>
      </c>
      <c r="L326" s="421">
        <v>4.0000000000000001E-3</v>
      </c>
      <c r="M326" s="410">
        <v>0</v>
      </c>
      <c r="N326" s="422">
        <f t="shared" si="191"/>
        <v>0.158</v>
      </c>
    </row>
    <row r="327" spans="1:14" s="19" customFormat="1" ht="21" customHeight="1" x14ac:dyDescent="0.3">
      <c r="A327" s="503" t="s">
        <v>177</v>
      </c>
      <c r="B327" s="464" t="s">
        <v>152</v>
      </c>
      <c r="C327" s="506"/>
      <c r="D327" s="342" t="s">
        <v>14</v>
      </c>
      <c r="E327" s="343">
        <f t="shared" ref="E327:I327" si="192">SUM(E328:E330)</f>
        <v>0</v>
      </c>
      <c r="F327" s="343">
        <f t="shared" si="192"/>
        <v>0</v>
      </c>
      <c r="G327" s="343">
        <f t="shared" si="192"/>
        <v>0</v>
      </c>
      <c r="H327" s="343">
        <f t="shared" si="192"/>
        <v>0</v>
      </c>
      <c r="I327" s="343">
        <f t="shared" si="192"/>
        <v>0</v>
      </c>
      <c r="J327" s="469"/>
      <c r="K327" s="198">
        <f t="shared" ref="K327:M327" si="193">SUM(K328:K330)</f>
        <v>0</v>
      </c>
      <c r="L327" s="198">
        <f t="shared" si="193"/>
        <v>7.383</v>
      </c>
      <c r="M327" s="36">
        <f t="shared" si="193"/>
        <v>0</v>
      </c>
      <c r="N327" s="41">
        <f>E327+H327+I327+K327+L327+M327</f>
        <v>7.383</v>
      </c>
    </row>
    <row r="328" spans="1:14" s="19" customFormat="1" ht="21" customHeight="1" x14ac:dyDescent="0.3">
      <c r="A328" s="503"/>
      <c r="B328" s="464"/>
      <c r="C328" s="506"/>
      <c r="D328" s="344" t="s">
        <v>15</v>
      </c>
      <c r="E328" s="345"/>
      <c r="F328" s="345"/>
      <c r="G328" s="345"/>
      <c r="H328" s="346"/>
      <c r="I328" s="346"/>
      <c r="J328" s="470"/>
      <c r="K328" s="199"/>
      <c r="L328" s="199"/>
      <c r="M328" s="167"/>
      <c r="N328" s="186">
        <f t="shared" ref="N328:N330" si="194">E328+H328+I328+K328+L328+M328</f>
        <v>0</v>
      </c>
    </row>
    <row r="329" spans="1:14" s="19" customFormat="1" ht="21" customHeight="1" x14ac:dyDescent="0.3">
      <c r="A329" s="503"/>
      <c r="B329" s="464"/>
      <c r="C329" s="506"/>
      <c r="D329" s="344" t="s">
        <v>7</v>
      </c>
      <c r="E329" s="345">
        <v>0</v>
      </c>
      <c r="F329" s="345"/>
      <c r="G329" s="345"/>
      <c r="H329" s="346"/>
      <c r="I329" s="346"/>
      <c r="J329" s="470"/>
      <c r="K329" s="199"/>
      <c r="L329" s="339">
        <v>6.9989999999999997</v>
      </c>
      <c r="M329" s="167"/>
      <c r="N329" s="186">
        <f t="shared" si="194"/>
        <v>6.9989999999999997</v>
      </c>
    </row>
    <row r="330" spans="1:14" s="19" customFormat="1" ht="48" customHeight="1" x14ac:dyDescent="0.3">
      <c r="A330" s="504"/>
      <c r="B330" s="465"/>
      <c r="C330" s="507"/>
      <c r="D330" s="344" t="s">
        <v>8</v>
      </c>
      <c r="E330" s="345">
        <v>0</v>
      </c>
      <c r="F330" s="345"/>
      <c r="G330" s="345"/>
      <c r="H330" s="346"/>
      <c r="I330" s="346"/>
      <c r="J330" s="471"/>
      <c r="K330" s="199"/>
      <c r="L330" s="339">
        <v>0.38400000000000001</v>
      </c>
      <c r="M330" s="167"/>
      <c r="N330" s="186">
        <f t="shared" si="194"/>
        <v>0.38400000000000001</v>
      </c>
    </row>
    <row r="331" spans="1:14" s="19" customFormat="1" ht="21" customHeight="1" x14ac:dyDescent="0.3">
      <c r="A331" s="503" t="s">
        <v>178</v>
      </c>
      <c r="B331" s="464" t="s">
        <v>153</v>
      </c>
      <c r="C331" s="506"/>
      <c r="D331" s="342" t="s">
        <v>14</v>
      </c>
      <c r="E331" s="343">
        <f t="shared" ref="E331:I331" si="195">SUM(E332:E334)</f>
        <v>0</v>
      </c>
      <c r="F331" s="343">
        <f t="shared" si="195"/>
        <v>0</v>
      </c>
      <c r="G331" s="343">
        <f t="shared" si="195"/>
        <v>0</v>
      </c>
      <c r="H331" s="343">
        <f t="shared" si="195"/>
        <v>0</v>
      </c>
      <c r="I331" s="343">
        <f t="shared" si="195"/>
        <v>0</v>
      </c>
      <c r="J331" s="469"/>
      <c r="K331" s="198">
        <f t="shared" ref="K331:M331" si="196">SUM(K332:K334)</f>
        <v>0</v>
      </c>
      <c r="L331" s="198">
        <f t="shared" si="196"/>
        <v>3.4405314000000002</v>
      </c>
      <c r="M331" s="36">
        <f t="shared" si="196"/>
        <v>0</v>
      </c>
      <c r="N331" s="41">
        <f>E331+H331+I331+K331+L331+M331</f>
        <v>3.4405314000000002</v>
      </c>
    </row>
    <row r="332" spans="1:14" s="19" customFormat="1" ht="21" customHeight="1" x14ac:dyDescent="0.3">
      <c r="A332" s="503"/>
      <c r="B332" s="464"/>
      <c r="C332" s="506"/>
      <c r="D332" s="344" t="s">
        <v>15</v>
      </c>
      <c r="E332" s="345"/>
      <c r="F332" s="345"/>
      <c r="G332" s="345"/>
      <c r="H332" s="346"/>
      <c r="I332" s="346"/>
      <c r="J332" s="470"/>
      <c r="K332" s="199"/>
      <c r="L332" s="339">
        <v>3.0164724700000001</v>
      </c>
      <c r="M332" s="167"/>
      <c r="N332" s="186">
        <f t="shared" ref="N332:N334" si="197">E332+H332+I332+K332+L332+M332</f>
        <v>3.0164724700000001</v>
      </c>
    </row>
    <row r="333" spans="1:14" s="19" customFormat="1" ht="21" customHeight="1" x14ac:dyDescent="0.3">
      <c r="A333" s="503"/>
      <c r="B333" s="464"/>
      <c r="C333" s="506"/>
      <c r="D333" s="344" t="s">
        <v>7</v>
      </c>
      <c r="E333" s="345">
        <v>0</v>
      </c>
      <c r="F333" s="345"/>
      <c r="G333" s="345"/>
      <c r="H333" s="346"/>
      <c r="I333" s="346"/>
      <c r="J333" s="470"/>
      <c r="K333" s="199"/>
      <c r="L333" s="339">
        <v>0.41133715999999998</v>
      </c>
      <c r="M333" s="167"/>
      <c r="N333" s="186">
        <f t="shared" si="197"/>
        <v>0.41133715999999998</v>
      </c>
    </row>
    <row r="334" spans="1:14" s="19" customFormat="1" ht="48" customHeight="1" x14ac:dyDescent="0.3">
      <c r="A334" s="504"/>
      <c r="B334" s="465"/>
      <c r="C334" s="507"/>
      <c r="D334" s="344" t="s">
        <v>8</v>
      </c>
      <c r="E334" s="345">
        <v>0</v>
      </c>
      <c r="F334" s="345"/>
      <c r="G334" s="345"/>
      <c r="H334" s="346"/>
      <c r="I334" s="346"/>
      <c r="J334" s="471"/>
      <c r="K334" s="199"/>
      <c r="L334" s="339">
        <v>1.272177E-2</v>
      </c>
      <c r="M334" s="167"/>
      <c r="N334" s="186">
        <f t="shared" si="197"/>
        <v>1.272177E-2</v>
      </c>
    </row>
    <row r="335" spans="1:14" s="19" customFormat="1" ht="21" customHeight="1" x14ac:dyDescent="0.3">
      <c r="A335" s="243">
        <v>6</v>
      </c>
      <c r="B335" s="482" t="s">
        <v>108</v>
      </c>
      <c r="C335" s="483"/>
      <c r="D335" s="483"/>
      <c r="E335" s="483"/>
      <c r="F335" s="483"/>
      <c r="G335" s="483"/>
      <c r="H335" s="483"/>
      <c r="I335" s="483"/>
      <c r="J335" s="592"/>
      <c r="K335" s="483"/>
      <c r="L335" s="483"/>
      <c r="M335" s="483"/>
      <c r="N335" s="484"/>
    </row>
    <row r="336" spans="1:14" s="19" customFormat="1" ht="21" customHeight="1" x14ac:dyDescent="0.3">
      <c r="A336" s="583" t="s">
        <v>109</v>
      </c>
      <c r="B336" s="463" t="s">
        <v>154</v>
      </c>
      <c r="C336" s="505"/>
      <c r="D336" s="342" t="s">
        <v>14</v>
      </c>
      <c r="E336" s="343">
        <f t="shared" ref="E336:I336" si="198">SUM(E337:E339)</f>
        <v>0</v>
      </c>
      <c r="F336" s="343">
        <f t="shared" si="198"/>
        <v>0</v>
      </c>
      <c r="G336" s="343">
        <f t="shared" si="198"/>
        <v>0</v>
      </c>
      <c r="H336" s="343">
        <f t="shared" si="198"/>
        <v>0</v>
      </c>
      <c r="I336" s="358">
        <f t="shared" si="198"/>
        <v>0</v>
      </c>
      <c r="J336" s="359"/>
      <c r="K336" s="353">
        <f t="shared" ref="K336:M336" si="199">SUM(K337:K339)</f>
        <v>0</v>
      </c>
      <c r="L336" s="198">
        <f t="shared" si="199"/>
        <v>15.61869587</v>
      </c>
      <c r="M336" s="36">
        <f t="shared" si="199"/>
        <v>0</v>
      </c>
      <c r="N336" s="41">
        <f>E336+H336+I336+K336+L336+M336</f>
        <v>15.61869587</v>
      </c>
    </row>
    <row r="337" spans="1:14" s="19" customFormat="1" ht="21" customHeight="1" x14ac:dyDescent="0.3">
      <c r="A337" s="584"/>
      <c r="B337" s="464"/>
      <c r="C337" s="506"/>
      <c r="D337" s="344" t="s">
        <v>15</v>
      </c>
      <c r="E337" s="360">
        <v>0</v>
      </c>
      <c r="F337" s="361"/>
      <c r="G337" s="361"/>
      <c r="H337" s="348"/>
      <c r="I337" s="362"/>
      <c r="J337" s="349"/>
      <c r="K337" s="352"/>
      <c r="L337" s="355">
        <v>0</v>
      </c>
      <c r="M337" s="328"/>
      <c r="N337" s="329"/>
    </row>
    <row r="338" spans="1:14" s="19" customFormat="1" ht="21" customHeight="1" x14ac:dyDescent="0.3">
      <c r="A338" s="584"/>
      <c r="B338" s="464"/>
      <c r="C338" s="506"/>
      <c r="D338" s="344" t="s">
        <v>7</v>
      </c>
      <c r="E338" s="360">
        <v>0</v>
      </c>
      <c r="F338" s="361"/>
      <c r="G338" s="361"/>
      <c r="H338" s="348"/>
      <c r="I338" s="362"/>
      <c r="J338" s="349"/>
      <c r="K338" s="352"/>
      <c r="L338" s="356">
        <v>15.15</v>
      </c>
      <c r="M338" s="328"/>
      <c r="N338" s="329"/>
    </row>
    <row r="339" spans="1:14" ht="21" customHeight="1" x14ac:dyDescent="0.3">
      <c r="A339" s="584"/>
      <c r="B339" s="464"/>
      <c r="C339" s="506"/>
      <c r="D339" s="363" t="s">
        <v>8</v>
      </c>
      <c r="E339" s="364">
        <v>0</v>
      </c>
      <c r="F339" s="365"/>
      <c r="G339" s="365"/>
      <c r="H339" s="365"/>
      <c r="I339" s="366"/>
      <c r="J339" s="367"/>
      <c r="K339" s="354"/>
      <c r="L339" s="356">
        <v>0.46869587000000001</v>
      </c>
      <c r="M339" s="340"/>
      <c r="N339" s="341"/>
    </row>
    <row r="340" spans="1:14" s="19" customFormat="1" ht="21" customHeight="1" x14ac:dyDescent="0.3">
      <c r="A340" s="583" t="s">
        <v>156</v>
      </c>
      <c r="B340" s="463" t="s">
        <v>155</v>
      </c>
      <c r="C340" s="505"/>
      <c r="D340" s="342" t="s">
        <v>14</v>
      </c>
      <c r="E340" s="343">
        <f t="shared" ref="E340:I340" si="200">SUM(E341:E343)</f>
        <v>0</v>
      </c>
      <c r="F340" s="343">
        <f t="shared" si="200"/>
        <v>0</v>
      </c>
      <c r="G340" s="343">
        <f t="shared" si="200"/>
        <v>0</v>
      </c>
      <c r="H340" s="343">
        <f t="shared" si="200"/>
        <v>0</v>
      </c>
      <c r="I340" s="358">
        <f t="shared" si="200"/>
        <v>0</v>
      </c>
      <c r="J340" s="359"/>
      <c r="K340" s="353">
        <f t="shared" ref="K340:M340" si="201">SUM(K341:K343)</f>
        <v>0</v>
      </c>
      <c r="L340" s="198">
        <f t="shared" si="201"/>
        <v>9.7813219999999994</v>
      </c>
      <c r="M340" s="36">
        <f t="shared" si="201"/>
        <v>0</v>
      </c>
      <c r="N340" s="41">
        <f>E340+H340+I340+K340+L340+M340</f>
        <v>9.7813219999999994</v>
      </c>
    </row>
    <row r="341" spans="1:14" s="19" customFormat="1" ht="21" customHeight="1" x14ac:dyDescent="0.3">
      <c r="A341" s="584"/>
      <c r="B341" s="464"/>
      <c r="C341" s="506"/>
      <c r="D341" s="344" t="s">
        <v>15</v>
      </c>
      <c r="E341" s="360">
        <v>0</v>
      </c>
      <c r="F341" s="361"/>
      <c r="G341" s="361"/>
      <c r="H341" s="348"/>
      <c r="I341" s="362"/>
      <c r="J341" s="349"/>
      <c r="K341" s="352"/>
      <c r="L341" s="355">
        <v>0</v>
      </c>
      <c r="M341" s="328"/>
      <c r="N341" s="329"/>
    </row>
    <row r="342" spans="1:14" s="19" customFormat="1" ht="21" customHeight="1" x14ac:dyDescent="0.3">
      <c r="A342" s="584"/>
      <c r="B342" s="464"/>
      <c r="C342" s="506"/>
      <c r="D342" s="344" t="s">
        <v>7</v>
      </c>
      <c r="E342" s="360">
        <v>0</v>
      </c>
      <c r="F342" s="361"/>
      <c r="G342" s="361"/>
      <c r="H342" s="348"/>
      <c r="I342" s="362"/>
      <c r="J342" s="349"/>
      <c r="K342" s="352"/>
      <c r="L342" s="356">
        <v>9.4878830000000001</v>
      </c>
      <c r="M342" s="328"/>
      <c r="N342" s="329"/>
    </row>
    <row r="343" spans="1:14" ht="40.5" customHeight="1" x14ac:dyDescent="0.3">
      <c r="A343" s="584"/>
      <c r="B343" s="464"/>
      <c r="C343" s="506"/>
      <c r="D343" s="363" t="s">
        <v>8</v>
      </c>
      <c r="E343" s="364">
        <v>0</v>
      </c>
      <c r="F343" s="365"/>
      <c r="G343" s="365"/>
      <c r="H343" s="365"/>
      <c r="I343" s="366"/>
      <c r="J343" s="367"/>
      <c r="K343" s="354"/>
      <c r="L343" s="357">
        <v>0.29343900000000001</v>
      </c>
      <c r="M343" s="340"/>
      <c r="N343" s="341"/>
    </row>
    <row r="344" spans="1:14" s="19" customFormat="1" ht="21" customHeight="1" x14ac:dyDescent="0.3">
      <c r="A344" s="589" t="s">
        <v>157</v>
      </c>
      <c r="B344" s="590" t="s">
        <v>158</v>
      </c>
      <c r="C344" s="591"/>
      <c r="D344" s="371" t="s">
        <v>14</v>
      </c>
      <c r="E344" s="343">
        <f t="shared" ref="E344:I344" si="202">SUM(E345:E347)</f>
        <v>0</v>
      </c>
      <c r="F344" s="343">
        <f t="shared" si="202"/>
        <v>0</v>
      </c>
      <c r="G344" s="343">
        <f t="shared" si="202"/>
        <v>0</v>
      </c>
      <c r="H344" s="343">
        <f t="shared" si="202"/>
        <v>0</v>
      </c>
      <c r="I344" s="343">
        <f t="shared" si="202"/>
        <v>0</v>
      </c>
      <c r="J344" s="359"/>
      <c r="K344" s="353">
        <f t="shared" ref="K344:M344" si="203">SUM(K345:K347)</f>
        <v>0</v>
      </c>
      <c r="L344" s="198">
        <f t="shared" si="203"/>
        <v>0.32164900000000002</v>
      </c>
      <c r="M344" s="36">
        <f t="shared" si="203"/>
        <v>0</v>
      </c>
      <c r="N344" s="41">
        <f>E344+H344+I344+K344+L344+M344</f>
        <v>0.32164900000000002</v>
      </c>
    </row>
    <row r="345" spans="1:14" s="19" customFormat="1" ht="21" customHeight="1" x14ac:dyDescent="0.3">
      <c r="A345" s="589"/>
      <c r="B345" s="590"/>
      <c r="C345" s="591"/>
      <c r="D345" s="344" t="s">
        <v>15</v>
      </c>
      <c r="E345" s="360">
        <v>0</v>
      </c>
      <c r="F345" s="345"/>
      <c r="G345" s="345"/>
      <c r="H345" s="346"/>
      <c r="I345" s="346"/>
      <c r="J345" s="349"/>
      <c r="K345" s="352"/>
      <c r="L345" s="355">
        <v>0</v>
      </c>
      <c r="M345" s="328"/>
      <c r="N345" s="329"/>
    </row>
    <row r="346" spans="1:14" s="19" customFormat="1" ht="21" customHeight="1" x14ac:dyDescent="0.3">
      <c r="A346" s="589"/>
      <c r="B346" s="590"/>
      <c r="C346" s="591"/>
      <c r="D346" s="344" t="s">
        <v>7</v>
      </c>
      <c r="E346" s="360">
        <v>0</v>
      </c>
      <c r="F346" s="345"/>
      <c r="G346" s="345"/>
      <c r="H346" s="346"/>
      <c r="I346" s="346"/>
      <c r="J346" s="349"/>
      <c r="K346" s="352"/>
      <c r="L346" s="368">
        <v>0.312</v>
      </c>
      <c r="M346" s="328"/>
      <c r="N346" s="329"/>
    </row>
    <row r="347" spans="1:14" ht="40.5" customHeight="1" x14ac:dyDescent="0.3">
      <c r="A347" s="589"/>
      <c r="B347" s="590"/>
      <c r="C347" s="591"/>
      <c r="D347" s="344" t="s">
        <v>8</v>
      </c>
      <c r="E347" s="360">
        <v>0</v>
      </c>
      <c r="F347" s="372"/>
      <c r="G347" s="372"/>
      <c r="H347" s="372"/>
      <c r="I347" s="372"/>
      <c r="J347" s="367"/>
      <c r="K347" s="369"/>
      <c r="L347" s="370">
        <v>9.6489999999999996E-3</v>
      </c>
      <c r="M347" s="172"/>
      <c r="N347" s="172"/>
    </row>
  </sheetData>
  <mergeCells count="349">
    <mergeCell ref="A319:A322"/>
    <mergeCell ref="B319:B322"/>
    <mergeCell ref="C319:C322"/>
    <mergeCell ref="A336:A339"/>
    <mergeCell ref="B336:B339"/>
    <mergeCell ref="C336:C339"/>
    <mergeCell ref="A340:A343"/>
    <mergeCell ref="B340:B343"/>
    <mergeCell ref="C340:C343"/>
    <mergeCell ref="B323:B326"/>
    <mergeCell ref="C323:C326"/>
    <mergeCell ref="A323:A326"/>
    <mergeCell ref="A344:A347"/>
    <mergeCell ref="B344:B347"/>
    <mergeCell ref="C344:C347"/>
    <mergeCell ref="A327:A330"/>
    <mergeCell ref="B327:B330"/>
    <mergeCell ref="C327:C330"/>
    <mergeCell ref="J327:J330"/>
    <mergeCell ref="A331:A334"/>
    <mergeCell ref="B331:B334"/>
    <mergeCell ref="C331:C334"/>
    <mergeCell ref="J331:J334"/>
    <mergeCell ref="B335:N335"/>
    <mergeCell ref="A301:A304"/>
    <mergeCell ref="B301:B304"/>
    <mergeCell ref="C301:C304"/>
    <mergeCell ref="J301:J304"/>
    <mergeCell ref="A307:A310"/>
    <mergeCell ref="B307:B310"/>
    <mergeCell ref="C307:C310"/>
    <mergeCell ref="J307:J310"/>
    <mergeCell ref="A311:A314"/>
    <mergeCell ref="B311:B314"/>
    <mergeCell ref="C311:C314"/>
    <mergeCell ref="J311:J314"/>
    <mergeCell ref="B306:N306"/>
    <mergeCell ref="A315:A318"/>
    <mergeCell ref="B315:B318"/>
    <mergeCell ref="C315:C318"/>
    <mergeCell ref="J315:J318"/>
    <mergeCell ref="J28:J31"/>
    <mergeCell ref="C22:J22"/>
    <mergeCell ref="K22:N22"/>
    <mergeCell ref="A23:A26"/>
    <mergeCell ref="B23:B26"/>
    <mergeCell ref="C23:C26"/>
    <mergeCell ref="J23:J26"/>
    <mergeCell ref="A297:A300"/>
    <mergeCell ref="B297:B300"/>
    <mergeCell ref="C297:C300"/>
    <mergeCell ref="J297:J300"/>
    <mergeCell ref="J79:J82"/>
    <mergeCell ref="C72:J72"/>
    <mergeCell ref="K72:N72"/>
    <mergeCell ref="C32:J32"/>
    <mergeCell ref="K32:N32"/>
    <mergeCell ref="A33:A36"/>
    <mergeCell ref="B33:B36"/>
    <mergeCell ref="C33:C36"/>
    <mergeCell ref="J33:J36"/>
    <mergeCell ref="C37:J37"/>
    <mergeCell ref="K37:N37"/>
    <mergeCell ref="A38:A41"/>
    <mergeCell ref="B38:B41"/>
    <mergeCell ref="C38:C41"/>
    <mergeCell ref="J38:J41"/>
    <mergeCell ref="C47:J47"/>
    <mergeCell ref="K47:N47"/>
    <mergeCell ref="A48:A51"/>
    <mergeCell ref="B48:B51"/>
    <mergeCell ref="C48:C51"/>
    <mergeCell ref="J48:J51"/>
    <mergeCell ref="C57:J57"/>
    <mergeCell ref="C42:J42"/>
    <mergeCell ref="K42:N42"/>
    <mergeCell ref="A43:A46"/>
    <mergeCell ref="B43:B46"/>
    <mergeCell ref="C43:C46"/>
    <mergeCell ref="J43:J46"/>
    <mergeCell ref="C236:J236"/>
    <mergeCell ref="K236:N236"/>
    <mergeCell ref="C52:J52"/>
    <mergeCell ref="K52:N52"/>
    <mergeCell ref="A53:A56"/>
    <mergeCell ref="B63:B66"/>
    <mergeCell ref="K57:N57"/>
    <mergeCell ref="A58:A61"/>
    <mergeCell ref="A210:A213"/>
    <mergeCell ref="A83:A86"/>
    <mergeCell ref="C83:C86"/>
    <mergeCell ref="J83:J86"/>
    <mergeCell ref="B84:B86"/>
    <mergeCell ref="B121:B124"/>
    <mergeCell ref="C121:C124"/>
    <mergeCell ref="J121:J124"/>
    <mergeCell ref="A114:N114"/>
    <mergeCell ref="A79:A82"/>
    <mergeCell ref="B79:B82"/>
    <mergeCell ref="C79:C82"/>
    <mergeCell ref="C73:C76"/>
    <mergeCell ref="J73:J76"/>
    <mergeCell ref="A235:N235"/>
    <mergeCell ref="C120:J120"/>
    <mergeCell ref="K120:N120"/>
    <mergeCell ref="A121:A124"/>
    <mergeCell ref="C209:J209"/>
    <mergeCell ref="K209:N209"/>
    <mergeCell ref="C67:J67"/>
    <mergeCell ref="K67:N67"/>
    <mergeCell ref="A68:A71"/>
    <mergeCell ref="B68:B71"/>
    <mergeCell ref="C68:C71"/>
    <mergeCell ref="J68:J71"/>
    <mergeCell ref="A77:N77"/>
    <mergeCell ref="C78:J78"/>
    <mergeCell ref="K78:N78"/>
    <mergeCell ref="A28:A31"/>
    <mergeCell ref="B28:B31"/>
    <mergeCell ref="C28:C31"/>
    <mergeCell ref="A89:A90"/>
    <mergeCell ref="A91:A92"/>
    <mergeCell ref="A93:A94"/>
    <mergeCell ref="A95:A96"/>
    <mergeCell ref="A88:N88"/>
    <mergeCell ref="K2:N2"/>
    <mergeCell ref="K62:N62"/>
    <mergeCell ref="A16:N16"/>
    <mergeCell ref="A63:A66"/>
    <mergeCell ref="C63:C66"/>
    <mergeCell ref="C62:J62"/>
    <mergeCell ref="A2:J2"/>
    <mergeCell ref="C3:D3"/>
    <mergeCell ref="E3:I3"/>
    <mergeCell ref="J3:J4"/>
    <mergeCell ref="J5:J8"/>
    <mergeCell ref="A73:A76"/>
    <mergeCell ref="B73:B76"/>
    <mergeCell ref="B58:B61"/>
    <mergeCell ref="C58:C61"/>
    <mergeCell ref="J58:J61"/>
    <mergeCell ref="K137:N137"/>
    <mergeCell ref="C214:J214"/>
    <mergeCell ref="K214:N214"/>
    <mergeCell ref="N3:N4"/>
    <mergeCell ref="A5:A8"/>
    <mergeCell ref="B5:B8"/>
    <mergeCell ref="C5:C8"/>
    <mergeCell ref="J63:J66"/>
    <mergeCell ref="J10:J13"/>
    <mergeCell ref="B10:B13"/>
    <mergeCell ref="C10:C13"/>
    <mergeCell ref="A10:A13"/>
    <mergeCell ref="K3:L3"/>
    <mergeCell ref="B53:B56"/>
    <mergeCell ref="C53:C56"/>
    <mergeCell ref="J53:J56"/>
    <mergeCell ref="C17:J17"/>
    <mergeCell ref="K17:N17"/>
    <mergeCell ref="A18:A21"/>
    <mergeCell ref="B18:B21"/>
    <mergeCell ref="C18:C21"/>
    <mergeCell ref="J18:J21"/>
    <mergeCell ref="C27:J27"/>
    <mergeCell ref="K27:N27"/>
    <mergeCell ref="A127:A130"/>
    <mergeCell ref="B127:B130"/>
    <mergeCell ref="C127:C130"/>
    <mergeCell ref="J127:J130"/>
    <mergeCell ref="B215:B218"/>
    <mergeCell ref="C215:C218"/>
    <mergeCell ref="J215:J218"/>
    <mergeCell ref="B110:B113"/>
    <mergeCell ref="C110:C113"/>
    <mergeCell ref="J110:J113"/>
    <mergeCell ref="C137:J137"/>
    <mergeCell ref="A97:N97"/>
    <mergeCell ref="C98:J98"/>
    <mergeCell ref="K98:N98"/>
    <mergeCell ref="A99:A102"/>
    <mergeCell ref="B99:B102"/>
    <mergeCell ref="C99:C102"/>
    <mergeCell ref="J99:J102"/>
    <mergeCell ref="C126:J126"/>
    <mergeCell ref="K126:N126"/>
    <mergeCell ref="A125:N125"/>
    <mergeCell ref="C115:J115"/>
    <mergeCell ref="K115:N115"/>
    <mergeCell ref="A116:A119"/>
    <mergeCell ref="B116:B119"/>
    <mergeCell ref="C116:C119"/>
    <mergeCell ref="J116:J119"/>
    <mergeCell ref="B210:B213"/>
    <mergeCell ref="A144:A147"/>
    <mergeCell ref="B144:B147"/>
    <mergeCell ref="J144:J147"/>
    <mergeCell ref="C154:J154"/>
    <mergeCell ref="K154:N154"/>
    <mergeCell ref="J155:J158"/>
    <mergeCell ref="A148:A151"/>
    <mergeCell ref="C148:C151"/>
    <mergeCell ref="J148:J151"/>
    <mergeCell ref="B149:B151"/>
    <mergeCell ref="C165:J165"/>
    <mergeCell ref="K165:N165"/>
    <mergeCell ref="C144:C147"/>
    <mergeCell ref="A153:N153"/>
    <mergeCell ref="A155:A158"/>
    <mergeCell ref="B155:B158"/>
    <mergeCell ref="A103:A106"/>
    <mergeCell ref="C103:C106"/>
    <mergeCell ref="J103:J106"/>
    <mergeCell ref="B104:B106"/>
    <mergeCell ref="A108:N108"/>
    <mergeCell ref="C109:J109"/>
    <mergeCell ref="K109:N109"/>
    <mergeCell ref="A110:A113"/>
    <mergeCell ref="C262:C265"/>
    <mergeCell ref="A215:A218"/>
    <mergeCell ref="C210:C213"/>
    <mergeCell ref="J210:J213"/>
    <mergeCell ref="A138:A141"/>
    <mergeCell ref="B138:B141"/>
    <mergeCell ref="C138:C141"/>
    <mergeCell ref="J138:J141"/>
    <mergeCell ref="A131:A134"/>
    <mergeCell ref="C131:C134"/>
    <mergeCell ref="J131:J134"/>
    <mergeCell ref="B132:B134"/>
    <mergeCell ref="A136:N136"/>
    <mergeCell ref="A142:N142"/>
    <mergeCell ref="C143:J143"/>
    <mergeCell ref="K143:N143"/>
    <mergeCell ref="C155:C158"/>
    <mergeCell ref="A166:A169"/>
    <mergeCell ref="B166:B169"/>
    <mergeCell ref="C166:C169"/>
    <mergeCell ref="J166:J169"/>
    <mergeCell ref="A159:A162"/>
    <mergeCell ref="C159:C162"/>
    <mergeCell ref="J159:J162"/>
    <mergeCell ref="B160:B162"/>
    <mergeCell ref="C176:J176"/>
    <mergeCell ref="A164:N164"/>
    <mergeCell ref="K176:N176"/>
    <mergeCell ref="A177:A180"/>
    <mergeCell ref="B177:B180"/>
    <mergeCell ref="C177:C180"/>
    <mergeCell ref="J177:J180"/>
    <mergeCell ref="A170:A173"/>
    <mergeCell ref="C170:C173"/>
    <mergeCell ref="J170:J173"/>
    <mergeCell ref="B171:B173"/>
    <mergeCell ref="A175:N175"/>
    <mergeCell ref="C187:J187"/>
    <mergeCell ref="K187:N187"/>
    <mergeCell ref="A188:A191"/>
    <mergeCell ref="B188:B191"/>
    <mergeCell ref="C188:C191"/>
    <mergeCell ref="J188:J191"/>
    <mergeCell ref="A181:A184"/>
    <mergeCell ref="C181:C184"/>
    <mergeCell ref="J181:J184"/>
    <mergeCell ref="B182:B184"/>
    <mergeCell ref="A186:N186"/>
    <mergeCell ref="C198:J198"/>
    <mergeCell ref="A208:N208"/>
    <mergeCell ref="K198:N198"/>
    <mergeCell ref="A199:A202"/>
    <mergeCell ref="B199:B202"/>
    <mergeCell ref="C199:C202"/>
    <mergeCell ref="J199:J202"/>
    <mergeCell ref="A192:A195"/>
    <mergeCell ref="C192:C195"/>
    <mergeCell ref="J192:J195"/>
    <mergeCell ref="B193:B195"/>
    <mergeCell ref="A197:N197"/>
    <mergeCell ref="A203:A206"/>
    <mergeCell ref="C203:C206"/>
    <mergeCell ref="J203:J206"/>
    <mergeCell ref="B204:B206"/>
    <mergeCell ref="B273:B276"/>
    <mergeCell ref="C273:C276"/>
    <mergeCell ref="B266:N266"/>
    <mergeCell ref="B272:N272"/>
    <mergeCell ref="B267:B270"/>
    <mergeCell ref="A252:A255"/>
    <mergeCell ref="C252:C255"/>
    <mergeCell ref="J252:J255"/>
    <mergeCell ref="B253:B255"/>
    <mergeCell ref="C247:J247"/>
    <mergeCell ref="K247:N247"/>
    <mergeCell ref="A248:A251"/>
    <mergeCell ref="B248:B251"/>
    <mergeCell ref="C248:C251"/>
    <mergeCell ref="J248:J251"/>
    <mergeCell ref="B262:B265"/>
    <mergeCell ref="A260:N260"/>
    <mergeCell ref="A237:A240"/>
    <mergeCell ref="B237:B240"/>
    <mergeCell ref="C237:C240"/>
    <mergeCell ref="B286:N286"/>
    <mergeCell ref="B292:N292"/>
    <mergeCell ref="J293:J296"/>
    <mergeCell ref="A277:A280"/>
    <mergeCell ref="B277:B280"/>
    <mergeCell ref="C277:C280"/>
    <mergeCell ref="C267:C270"/>
    <mergeCell ref="A267:A270"/>
    <mergeCell ref="J267:J270"/>
    <mergeCell ref="J273:J276"/>
    <mergeCell ref="A287:A290"/>
    <mergeCell ref="B287:B290"/>
    <mergeCell ref="C287:C290"/>
    <mergeCell ref="A293:A296"/>
    <mergeCell ref="B293:B296"/>
    <mergeCell ref="C293:C296"/>
    <mergeCell ref="J287:J290"/>
    <mergeCell ref="J277:J280"/>
    <mergeCell ref="A273:A276"/>
    <mergeCell ref="A281:A284"/>
    <mergeCell ref="B281:B284"/>
    <mergeCell ref="C281:C284"/>
    <mergeCell ref="J281:J284"/>
    <mergeCell ref="C219:J219"/>
    <mergeCell ref="K219:N219"/>
    <mergeCell ref="A231:A234"/>
    <mergeCell ref="B231:B234"/>
    <mergeCell ref="C231:C234"/>
    <mergeCell ref="J231:J234"/>
    <mergeCell ref="A224:A227"/>
    <mergeCell ref="C224:C227"/>
    <mergeCell ref="J224:J227"/>
    <mergeCell ref="B225:B227"/>
    <mergeCell ref="A229:N229"/>
    <mergeCell ref="A220:A223"/>
    <mergeCell ref="B220:B223"/>
    <mergeCell ref="C220:C223"/>
    <mergeCell ref="J220:J223"/>
    <mergeCell ref="A241:A244"/>
    <mergeCell ref="C241:C244"/>
    <mergeCell ref="J241:J244"/>
    <mergeCell ref="B242:B244"/>
    <mergeCell ref="A246:N246"/>
    <mergeCell ref="A262:A265"/>
    <mergeCell ref="J262:J265"/>
    <mergeCell ref="C230:J230"/>
    <mergeCell ref="K230:N230"/>
    <mergeCell ref="J237:J240"/>
  </mergeCells>
  <pageMargins left="0.19685039370078741" right="0.19685039370078741" top="0.19685039370078741" bottom="0.19685039370078741" header="0.15748031496062992" footer="0.1574803149606299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5"/>
  <sheetViews>
    <sheetView view="pageBreakPreview" zoomScale="40" zoomScaleNormal="40" zoomScaleSheetLayoutView="40" workbookViewId="0">
      <pane xSplit="3" ySplit="4" topLeftCell="D68" activePane="bottomRight" state="frozen"/>
      <selection pane="topRight" activeCell="D1" sqref="D1"/>
      <selection pane="bottomLeft" activeCell="A5" sqref="A5"/>
      <selection pane="bottomRight" activeCell="P66" sqref="P66"/>
    </sheetView>
  </sheetViews>
  <sheetFormatPr defaultRowHeight="20.25" x14ac:dyDescent="0.3"/>
  <cols>
    <col min="1" max="1" width="7.42578125" style="1" customWidth="1"/>
    <col min="2" max="2" width="65.28515625" style="2" customWidth="1"/>
    <col min="3" max="3" width="14.5703125" style="2" customWidth="1"/>
    <col min="4" max="4" width="25.140625" style="3" customWidth="1"/>
    <col min="5" max="5" width="21.7109375" style="2" customWidth="1"/>
    <col min="6" max="6" width="21.85546875" style="2" customWidth="1"/>
    <col min="7" max="7" width="22.42578125" style="2" customWidth="1"/>
    <col min="8" max="9" width="18.28515625" style="2" customWidth="1"/>
    <col min="10" max="10" width="68.28515625" style="2" customWidth="1"/>
    <col min="11" max="11" width="16.7109375" style="190" customWidth="1"/>
    <col min="12" max="12" width="14.140625" style="2" customWidth="1"/>
    <col min="13" max="13" width="18.85546875" style="2" customWidth="1"/>
    <col min="14" max="14" width="15" style="2" customWidth="1"/>
    <col min="15" max="15" width="3.7109375" style="105" customWidth="1"/>
    <col min="16" max="16" width="14.7109375" style="179" customWidth="1"/>
    <col min="17" max="17" width="9.140625" style="106"/>
    <col min="18" max="18" width="55.140625" style="106" customWidth="1"/>
    <col min="19" max="19" width="28.85546875" style="100" customWidth="1"/>
    <col min="20" max="20" width="36" style="100" customWidth="1"/>
    <col min="21" max="21" width="34" style="100" customWidth="1"/>
    <col min="22" max="22" width="30.28515625" style="100" customWidth="1"/>
    <col min="23" max="23" width="32" style="106" customWidth="1"/>
    <col min="24" max="24" width="28" style="106" customWidth="1"/>
    <col min="25" max="25" width="22.5703125" style="106" customWidth="1"/>
    <col min="26" max="26" width="9.140625" style="106"/>
    <col min="27" max="27" width="55.140625" style="106" customWidth="1"/>
    <col min="28" max="28" width="28.85546875" style="100" customWidth="1"/>
    <col min="29" max="29" width="36" style="100" customWidth="1"/>
    <col min="30" max="30" width="34" style="100" customWidth="1"/>
    <col min="31" max="31" width="30.28515625" style="100" customWidth="1"/>
    <col min="32" max="32" width="32" style="106" customWidth="1"/>
    <col min="33" max="33" width="28" style="106" customWidth="1"/>
    <col min="34" max="43" width="9.140625" style="106"/>
    <col min="44" max="52" width="9.140625" style="105"/>
  </cols>
  <sheetData>
    <row r="1" spans="1:52" x14ac:dyDescent="0.3">
      <c r="B1" s="132" t="s">
        <v>68</v>
      </c>
      <c r="N1" s="17" t="s">
        <v>66</v>
      </c>
    </row>
    <row r="2" spans="1:52" ht="76.5" customHeight="1" thickBot="1" x14ac:dyDescent="0.3">
      <c r="A2" s="569" t="str">
        <f>'Приложение 1 (ОТЧЕТНЫЙ ПЕРИОД) '!A2:J2</f>
        <v xml:space="preserve">ИНФОРМАЦИЯ
 по показателям и мероприятиям дорожных карт по достижению показателей
 Указа Президента Российской Федерации от 07.05.2018 № 204
муниципальное образование </v>
      </c>
      <c r="B2" s="569"/>
      <c r="C2" s="569"/>
      <c r="D2" s="569"/>
      <c r="E2" s="569"/>
      <c r="F2" s="569"/>
      <c r="G2" s="569"/>
      <c r="H2" s="569"/>
      <c r="I2" s="569"/>
      <c r="J2" s="569"/>
      <c r="K2" s="567" t="s">
        <v>21</v>
      </c>
      <c r="L2" s="567"/>
      <c r="M2" s="567"/>
      <c r="N2" s="567"/>
      <c r="Y2" s="314" t="s">
        <v>71</v>
      </c>
    </row>
    <row r="3" spans="1:52" ht="120.75" customHeight="1" thickBot="1" x14ac:dyDescent="0.3">
      <c r="A3" s="10" t="s">
        <v>0</v>
      </c>
      <c r="B3" s="11" t="s">
        <v>1</v>
      </c>
      <c r="C3" s="570" t="s">
        <v>2</v>
      </c>
      <c r="D3" s="571"/>
      <c r="E3" s="572" t="s">
        <v>78</v>
      </c>
      <c r="F3" s="573"/>
      <c r="G3" s="573"/>
      <c r="H3" s="573"/>
      <c r="I3" s="573"/>
      <c r="J3" s="633" t="s">
        <v>85</v>
      </c>
      <c r="K3" s="625" t="str">
        <f>'Приложение 1 (ОТЧЕТНЫЙ ПЕРИОД) '!K3</f>
        <v>ИТОГ ПРОФИНАНСИРОВАННО, млн рублей</v>
      </c>
      <c r="L3" s="626"/>
      <c r="M3" s="327" t="str">
        <f>'Приложение 1 (ОТЧЕТНЫЙ ПЕРИОД) '!M3</f>
        <v>Значениепотребность в финансировании, млн рублей</v>
      </c>
      <c r="N3" s="635" t="s">
        <v>17</v>
      </c>
      <c r="R3" s="147" t="s">
        <v>94</v>
      </c>
      <c r="W3" s="107"/>
      <c r="X3" s="107"/>
      <c r="Y3" s="107"/>
      <c r="Z3" s="107"/>
      <c r="AH3" s="107"/>
      <c r="AI3" s="107"/>
      <c r="AJ3" s="107"/>
      <c r="AK3" s="107"/>
      <c r="AL3" s="107"/>
      <c r="AM3" s="107"/>
      <c r="AN3" s="107"/>
      <c r="AO3" s="107"/>
      <c r="AP3" s="107"/>
    </row>
    <row r="4" spans="1:52" ht="111.75" customHeight="1" thickBot="1" x14ac:dyDescent="0.3">
      <c r="A4" s="10"/>
      <c r="B4" s="99" t="str">
        <f>'Приложение 1 (ОТЧЕТНЫЙ ПЕРИОД) '!B4</f>
        <v>Арсеньевский городской округ</v>
      </c>
      <c r="C4" s="12" t="s">
        <v>3</v>
      </c>
      <c r="D4" s="13" t="s">
        <v>4</v>
      </c>
      <c r="E4" s="22" t="str">
        <f>'Приложение 1 (ОТЧЕТНЫЙ ПЕРИОД) '!E4</f>
        <v>2021 г. 
(план в соответствии с бюджетом)</v>
      </c>
      <c r="F4" s="22" t="str">
        <f>'Приложение 1 (ОТЧЕТНЫЙ ПЕРИОД) '!F4</f>
        <v>сумма подписанного контракта по мероприятию</v>
      </c>
      <c r="G4" s="43" t="str">
        <f>'Приложение 1 (ОТЧЕТНЫЙ ПЕРИОД) '!G4</f>
        <v>профинанси-ровано (кассовый расход) /исполнение 
на 01.02.2021</v>
      </c>
      <c r="H4" s="22" t="str">
        <f>'Приложение 1 (ОТЧЕТНЫЙ ПЕРИОД) '!H4</f>
        <v>2022 г.
(план в соответствии с бюджетом)</v>
      </c>
      <c r="I4" s="22" t="str">
        <f>'Приложение 1 (ОТЧЕТНЫЙ ПЕРИОД) '!I4</f>
        <v>2023 г.
 (план в соответствии с бюджетом)</v>
      </c>
      <c r="J4" s="634"/>
      <c r="K4" s="267" t="str">
        <f>'Приложение 1 (ОТЧЕТНЫЙ ПЕРИОД) '!K4</f>
        <v>2019 г.</v>
      </c>
      <c r="L4" s="267" t="str">
        <f>'Приложение 1 (ОТЧЕТНЫЙ ПЕРИОД) '!L4</f>
        <v>2020 г.</v>
      </c>
      <c r="M4" s="268" t="str">
        <f>'Приложение 1 (ОТЧЕТНЫЙ ПЕРИОД) '!M4</f>
        <v>2024 г.</v>
      </c>
      <c r="N4" s="636"/>
      <c r="P4" s="185" t="s">
        <v>65</v>
      </c>
      <c r="R4" s="120" t="str">
        <f>B4</f>
        <v>Арсеньевский городской округ</v>
      </c>
      <c r="S4" s="121" t="s">
        <v>67</v>
      </c>
      <c r="T4" s="121" t="str">
        <f>E4</f>
        <v>2021 г. 
(план в соответствии с бюджетом)</v>
      </c>
      <c r="U4" s="121" t="str">
        <f t="shared" ref="U4:V4" si="0">F4</f>
        <v>сумма подписанного контракта по мероприятию</v>
      </c>
      <c r="V4" s="228" t="str">
        <f t="shared" si="0"/>
        <v>профинанси-ровано (кассовый расход) /исполнение 
на 01.02.2021</v>
      </c>
      <c r="W4" s="244" t="s">
        <v>82</v>
      </c>
      <c r="X4" s="244" t="s">
        <v>81</v>
      </c>
      <c r="Y4" s="247" t="s">
        <v>79</v>
      </c>
      <c r="Z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52" s="16" customFormat="1" ht="24.75" customHeight="1" x14ac:dyDescent="0.25">
      <c r="A5" s="544"/>
      <c r="B5" s="547" t="s">
        <v>38</v>
      </c>
      <c r="C5" s="550"/>
      <c r="D5" s="301" t="s">
        <v>6</v>
      </c>
      <c r="E5" s="302">
        <f t="shared" ref="E5:N5" si="1">E6+E7+E8</f>
        <v>298.50282823903228</v>
      </c>
      <c r="F5" s="302">
        <f t="shared" si="1"/>
        <v>112.24487596</v>
      </c>
      <c r="G5" s="302">
        <f t="shared" si="1"/>
        <v>0</v>
      </c>
      <c r="H5" s="302">
        <f t="shared" si="1"/>
        <v>111.57912248</v>
      </c>
      <c r="I5" s="302">
        <f t="shared" si="1"/>
        <v>90.641610029999995</v>
      </c>
      <c r="J5" s="576"/>
      <c r="K5" s="303">
        <f t="shared" si="1"/>
        <v>78.94</v>
      </c>
      <c r="L5" s="302">
        <f t="shared" si="1"/>
        <v>599.14949715</v>
      </c>
      <c r="M5" s="302">
        <f t="shared" si="1"/>
        <v>0</v>
      </c>
      <c r="N5" s="304">
        <f t="shared" si="1"/>
        <v>1178.8130578990322</v>
      </c>
      <c r="O5" s="108"/>
      <c r="P5" s="180"/>
      <c r="Q5" s="109"/>
      <c r="R5" s="547" t="str">
        <f>B5</f>
        <v xml:space="preserve">ВСЕГО </v>
      </c>
      <c r="S5" s="37" t="str">
        <f>D5</f>
        <v>Всего</v>
      </c>
      <c r="T5" s="37">
        <f>E5</f>
        <v>298.50282823903228</v>
      </c>
      <c r="U5" s="37">
        <f t="shared" ref="U5:V5" si="2">F5</f>
        <v>112.24487596</v>
      </c>
      <c r="V5" s="37">
        <f t="shared" si="2"/>
        <v>0</v>
      </c>
      <c r="W5" s="37">
        <f>F5/E5%</f>
        <v>37.602617242245223</v>
      </c>
      <c r="X5" s="37">
        <f>G5/F5%</f>
        <v>0</v>
      </c>
      <c r="Y5" s="248">
        <f>V5/T5%</f>
        <v>0</v>
      </c>
      <c r="Z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8"/>
      <c r="AS5" s="108"/>
      <c r="AT5" s="108"/>
      <c r="AU5" s="108"/>
      <c r="AV5" s="108"/>
      <c r="AW5" s="108"/>
      <c r="AX5" s="108"/>
      <c r="AY5" s="108"/>
      <c r="AZ5" s="108"/>
    </row>
    <row r="6" spans="1:52" s="16" customFormat="1" ht="24.75" customHeight="1" x14ac:dyDescent="0.25">
      <c r="A6" s="545"/>
      <c r="B6" s="548"/>
      <c r="C6" s="551"/>
      <c r="D6" s="293" t="s">
        <v>15</v>
      </c>
      <c r="E6" s="294">
        <f t="shared" ref="E6:I8" si="3">E19+E135</f>
        <v>168.22633616000002</v>
      </c>
      <c r="F6" s="294">
        <f t="shared" si="3"/>
        <v>109.99997844000001</v>
      </c>
      <c r="G6" s="294">
        <f t="shared" si="3"/>
        <v>0</v>
      </c>
      <c r="H6" s="294">
        <f t="shared" si="3"/>
        <v>32.201015429999998</v>
      </c>
      <c r="I6" s="294">
        <f t="shared" si="3"/>
        <v>32.201015429999998</v>
      </c>
      <c r="J6" s="577"/>
      <c r="K6" s="299">
        <f t="shared" ref="K6:M8" si="4">K19+K135</f>
        <v>33.228000000000002</v>
      </c>
      <c r="L6" s="294">
        <f t="shared" si="4"/>
        <v>213.00247247000001</v>
      </c>
      <c r="M6" s="294">
        <f t="shared" si="4"/>
        <v>0</v>
      </c>
      <c r="N6" s="305">
        <f t="shared" ref="N6" si="5">N19+N135</f>
        <v>478.85883948999998</v>
      </c>
      <c r="O6" s="108"/>
      <c r="P6" s="180"/>
      <c r="Q6" s="109"/>
      <c r="R6" s="548"/>
      <c r="S6" s="126"/>
      <c r="T6" s="126"/>
      <c r="U6" s="126"/>
      <c r="V6" s="126"/>
      <c r="W6" s="122"/>
      <c r="X6" s="123"/>
      <c r="Y6" s="109"/>
      <c r="Z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8"/>
      <c r="AS6" s="108"/>
      <c r="AT6" s="108"/>
      <c r="AU6" s="108"/>
      <c r="AV6" s="108"/>
      <c r="AW6" s="108"/>
      <c r="AX6" s="108"/>
      <c r="AY6" s="108"/>
      <c r="AZ6" s="108"/>
    </row>
    <row r="7" spans="1:52" s="16" customFormat="1" ht="24.75" customHeight="1" x14ac:dyDescent="0.25">
      <c r="A7" s="545"/>
      <c r="B7" s="548"/>
      <c r="C7" s="551"/>
      <c r="D7" s="293" t="s">
        <v>7</v>
      </c>
      <c r="E7" s="294">
        <f t="shared" si="3"/>
        <v>125.32668351999999</v>
      </c>
      <c r="F7" s="294">
        <f t="shared" si="3"/>
        <v>2.2448975199999999</v>
      </c>
      <c r="G7" s="294">
        <f t="shared" si="3"/>
        <v>0</v>
      </c>
      <c r="H7" s="294">
        <f t="shared" si="3"/>
        <v>69.256712269999994</v>
      </c>
      <c r="I7" s="294">
        <f t="shared" si="3"/>
        <v>49.256712270000001</v>
      </c>
      <c r="J7" s="577"/>
      <c r="K7" s="299">
        <f t="shared" si="4"/>
        <v>40.405999999999999</v>
      </c>
      <c r="L7" s="294">
        <f t="shared" si="4"/>
        <v>360.28512874</v>
      </c>
      <c r="M7" s="294">
        <f t="shared" si="4"/>
        <v>0</v>
      </c>
      <c r="N7" s="305">
        <f t="shared" ref="N7" si="6">N20+N136</f>
        <v>644.53123679999999</v>
      </c>
      <c r="O7" s="108"/>
      <c r="P7" s="180"/>
      <c r="Q7" s="109"/>
      <c r="R7" s="548"/>
      <c r="S7" s="126"/>
      <c r="T7" s="126"/>
      <c r="U7" s="126"/>
      <c r="V7" s="126"/>
      <c r="W7" s="122"/>
      <c r="X7" s="123"/>
      <c r="Y7" s="109"/>
      <c r="Z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8"/>
      <c r="AS7" s="108"/>
      <c r="AT7" s="108"/>
      <c r="AU7" s="108"/>
      <c r="AV7" s="108"/>
      <c r="AW7" s="108"/>
      <c r="AX7" s="108"/>
      <c r="AY7" s="108"/>
      <c r="AZ7" s="108"/>
    </row>
    <row r="8" spans="1:52" s="16" customFormat="1" ht="24.75" customHeight="1" thickBot="1" x14ac:dyDescent="0.3">
      <c r="A8" s="545"/>
      <c r="B8" s="548"/>
      <c r="C8" s="552"/>
      <c r="D8" s="306" t="s">
        <v>8</v>
      </c>
      <c r="E8" s="307">
        <f t="shared" si="3"/>
        <v>4.9498085590322578</v>
      </c>
      <c r="F8" s="307">
        <f t="shared" si="3"/>
        <v>0</v>
      </c>
      <c r="G8" s="307">
        <f t="shared" si="3"/>
        <v>0</v>
      </c>
      <c r="H8" s="307">
        <f t="shared" si="3"/>
        <v>10.121394779999999</v>
      </c>
      <c r="I8" s="307">
        <f t="shared" si="3"/>
        <v>9.1838823299999994</v>
      </c>
      <c r="J8" s="578"/>
      <c r="K8" s="308">
        <f t="shared" si="4"/>
        <v>5.306</v>
      </c>
      <c r="L8" s="307">
        <f t="shared" si="4"/>
        <v>25.86189594</v>
      </c>
      <c r="M8" s="307">
        <f t="shared" si="4"/>
        <v>0</v>
      </c>
      <c r="N8" s="309">
        <f t="shared" ref="N8" si="7">N21+N137</f>
        <v>55.422981609032256</v>
      </c>
      <c r="O8" s="108"/>
      <c r="P8" s="180"/>
      <c r="Q8" s="109"/>
      <c r="R8" s="549"/>
      <c r="S8" s="127"/>
      <c r="T8" s="127"/>
      <c r="U8" s="127"/>
      <c r="V8" s="127"/>
      <c r="W8" s="124"/>
      <c r="X8" s="125"/>
      <c r="Y8" s="109"/>
      <c r="Z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8"/>
      <c r="AS8" s="108"/>
      <c r="AT8" s="108"/>
      <c r="AU8" s="108"/>
      <c r="AV8" s="108"/>
      <c r="AW8" s="108"/>
      <c r="AX8" s="108"/>
      <c r="AY8" s="108"/>
      <c r="AZ8" s="108"/>
    </row>
    <row r="9" spans="1:52" s="15" customFormat="1" ht="11.25" customHeight="1" x14ac:dyDescent="0.25">
      <c r="A9" s="148"/>
      <c r="B9" s="142"/>
      <c r="C9" s="143"/>
      <c r="D9" s="144"/>
      <c r="E9" s="145"/>
      <c r="F9" s="145"/>
      <c r="G9" s="145"/>
      <c r="H9" s="145"/>
      <c r="I9" s="145"/>
      <c r="J9" s="145"/>
      <c r="K9" s="203"/>
      <c r="L9" s="145"/>
      <c r="M9" s="145"/>
      <c r="N9" s="146"/>
      <c r="O9" s="110"/>
      <c r="P9" s="181"/>
      <c r="Q9" s="111"/>
      <c r="R9" s="111"/>
      <c r="S9" s="102"/>
      <c r="T9" s="102"/>
      <c r="U9" s="102"/>
      <c r="V9" s="102"/>
      <c r="W9" s="111"/>
      <c r="X9" s="111"/>
      <c r="Y9" s="111"/>
      <c r="Z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0"/>
      <c r="AS9" s="110"/>
      <c r="AT9" s="110"/>
      <c r="AU9" s="110"/>
      <c r="AV9" s="110"/>
      <c r="AW9" s="110"/>
      <c r="AX9" s="110"/>
      <c r="AY9" s="110"/>
      <c r="AZ9" s="110"/>
    </row>
    <row r="10" spans="1:52" s="15" customFormat="1" ht="11.25" customHeight="1" x14ac:dyDescent="0.25">
      <c r="A10" s="149"/>
      <c r="B10" s="90"/>
      <c r="C10" s="24"/>
      <c r="D10" s="28"/>
      <c r="E10" s="25"/>
      <c r="F10" s="25"/>
      <c r="G10" s="25"/>
      <c r="H10" s="25"/>
      <c r="I10" s="25"/>
      <c r="J10" s="25"/>
      <c r="K10" s="204"/>
      <c r="L10" s="25"/>
      <c r="M10" s="25"/>
      <c r="N10" s="26"/>
      <c r="O10" s="110"/>
      <c r="P10" s="181"/>
      <c r="Q10" s="111"/>
      <c r="R10" s="111"/>
      <c r="S10" s="102"/>
      <c r="T10" s="102"/>
      <c r="U10" s="102"/>
      <c r="V10" s="102"/>
      <c r="W10" s="111"/>
      <c r="X10" s="111"/>
      <c r="Y10" s="111"/>
      <c r="Z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0"/>
      <c r="AS10" s="110"/>
      <c r="AT10" s="110"/>
      <c r="AU10" s="110"/>
      <c r="AV10" s="110"/>
      <c r="AW10" s="110"/>
      <c r="AX10" s="110"/>
      <c r="AY10" s="110"/>
      <c r="AZ10" s="110"/>
    </row>
    <row r="11" spans="1:52" s="15" customFormat="1" ht="17.25" customHeight="1" x14ac:dyDescent="0.35">
      <c r="A11" s="149"/>
      <c r="B11" s="91" t="s">
        <v>65</v>
      </c>
      <c r="C11" s="73"/>
      <c r="D11" s="78" t="s">
        <v>6</v>
      </c>
      <c r="E11" s="92">
        <f>E5-'Приложение 1 (ОТЧЕТНЫЙ ПЕРИОД) '!E5</f>
        <v>0</v>
      </c>
      <c r="F11" s="92">
        <f>F5-'Приложение 1 (ОТЧЕТНЫЙ ПЕРИОД) '!F5</f>
        <v>0</v>
      </c>
      <c r="G11" s="92">
        <f>G5-'Приложение 1 (ОТЧЕТНЫЙ ПЕРИОД) '!G5</f>
        <v>0</v>
      </c>
      <c r="H11" s="92">
        <f>H5-'Приложение 1 (ОТЧЕТНЫЙ ПЕРИОД) '!H5</f>
        <v>0</v>
      </c>
      <c r="I11" s="92">
        <f>I5-'Приложение 1 (ОТЧЕТНЫЙ ПЕРИОД) '!I5</f>
        <v>0</v>
      </c>
      <c r="J11" s="92"/>
      <c r="K11" s="205">
        <f>K5-'Приложение 1 (ОТЧЕТНЫЙ ПЕРИОД) '!K5</f>
        <v>0</v>
      </c>
      <c r="L11" s="92">
        <f>L5-'Приложение 1 (ОТЧЕТНЫЙ ПЕРИОД) '!L5</f>
        <v>0</v>
      </c>
      <c r="M11" s="92">
        <f>M5-'Приложение 1 (ОТЧЕТНЫЙ ПЕРИОД) '!M5</f>
        <v>0</v>
      </c>
      <c r="N11" s="93">
        <f>N5-'Приложение 1 (ОТЧЕТНЫЙ ПЕРИОД) '!N5</f>
        <v>0</v>
      </c>
      <c r="O11" s="112"/>
      <c r="P11" s="182">
        <f>SUM(E11:O11)</f>
        <v>0</v>
      </c>
      <c r="Q11" s="111"/>
      <c r="R11" s="111"/>
      <c r="S11" s="102"/>
      <c r="T11" s="102"/>
      <c r="U11" s="102"/>
      <c r="V11" s="102"/>
      <c r="W11" s="111"/>
      <c r="X11" s="111"/>
      <c r="Y11" s="111"/>
      <c r="Z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0"/>
      <c r="AS11" s="110"/>
      <c r="AT11" s="110"/>
      <c r="AU11" s="110"/>
      <c r="AV11" s="110"/>
      <c r="AW11" s="110"/>
      <c r="AX11" s="110"/>
      <c r="AY11" s="110"/>
      <c r="AZ11" s="110"/>
    </row>
    <row r="12" spans="1:52" s="15" customFormat="1" ht="22.5" customHeight="1" x14ac:dyDescent="0.35">
      <c r="A12" s="149"/>
      <c r="B12" s="91" t="s">
        <v>65</v>
      </c>
      <c r="C12" s="73"/>
      <c r="D12" s="78" t="s">
        <v>15</v>
      </c>
      <c r="E12" s="92">
        <f>E6-'Приложение 1 (ОТЧЕТНЫЙ ПЕРИОД) '!E6</f>
        <v>0</v>
      </c>
      <c r="F12" s="92">
        <f>F6-'Приложение 1 (ОТЧЕТНЫЙ ПЕРИОД) '!F6</f>
        <v>0</v>
      </c>
      <c r="G12" s="92">
        <f>G6-'Приложение 1 (ОТЧЕТНЫЙ ПЕРИОД) '!G6</f>
        <v>0</v>
      </c>
      <c r="H12" s="92">
        <f>H6-'Приложение 1 (ОТЧЕТНЫЙ ПЕРИОД) '!H6</f>
        <v>0</v>
      </c>
      <c r="I12" s="92">
        <f>I6-'Приложение 1 (ОТЧЕТНЫЙ ПЕРИОД) '!I6</f>
        <v>0</v>
      </c>
      <c r="J12" s="92"/>
      <c r="K12" s="205">
        <f>K6-'Приложение 1 (ОТЧЕТНЫЙ ПЕРИОД) '!K6</f>
        <v>0</v>
      </c>
      <c r="L12" s="92">
        <f>L6-'Приложение 1 (ОТЧЕТНЫЙ ПЕРИОД) '!L6</f>
        <v>0</v>
      </c>
      <c r="M12" s="92">
        <f>M6-'Приложение 1 (ОТЧЕТНЫЙ ПЕРИОД) '!M6</f>
        <v>0</v>
      </c>
      <c r="N12" s="93">
        <f>N6-'Приложение 1 (ОТЧЕТНЫЙ ПЕРИОД) '!N6</f>
        <v>0</v>
      </c>
      <c r="O12" s="112"/>
      <c r="P12" s="182">
        <f t="shared" ref="P12:P14" si="8">SUM(E12:O12)</f>
        <v>0</v>
      </c>
      <c r="Q12" s="111"/>
      <c r="R12" s="111"/>
      <c r="S12" s="102"/>
      <c r="T12" s="102"/>
      <c r="U12" s="102"/>
      <c r="V12" s="102"/>
      <c r="W12" s="111"/>
      <c r="X12" s="111"/>
      <c r="Y12" s="111"/>
      <c r="Z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0"/>
      <c r="AS12" s="110"/>
      <c r="AT12" s="110"/>
      <c r="AU12" s="110"/>
      <c r="AV12" s="110"/>
      <c r="AW12" s="110"/>
      <c r="AX12" s="110"/>
      <c r="AY12" s="110"/>
      <c r="AZ12" s="110"/>
    </row>
    <row r="13" spans="1:52" s="15" customFormat="1" ht="21" customHeight="1" x14ac:dyDescent="0.35">
      <c r="A13" s="149"/>
      <c r="B13" s="91" t="s">
        <v>65</v>
      </c>
      <c r="C13" s="73"/>
      <c r="D13" s="78" t="s">
        <v>7</v>
      </c>
      <c r="E13" s="92">
        <f>E7-'Приложение 1 (ОТЧЕТНЫЙ ПЕРИОД) '!E7</f>
        <v>0</v>
      </c>
      <c r="F13" s="92">
        <f>F7-'Приложение 1 (ОТЧЕТНЫЙ ПЕРИОД) '!F7</f>
        <v>0</v>
      </c>
      <c r="G13" s="92">
        <f>G7-'Приложение 1 (ОТЧЕТНЫЙ ПЕРИОД) '!G7</f>
        <v>0</v>
      </c>
      <c r="H13" s="92">
        <f>H7-'Приложение 1 (ОТЧЕТНЫЙ ПЕРИОД) '!H7</f>
        <v>0</v>
      </c>
      <c r="I13" s="92">
        <f>I7-'Приложение 1 (ОТЧЕТНЫЙ ПЕРИОД) '!I7</f>
        <v>0</v>
      </c>
      <c r="J13" s="92"/>
      <c r="K13" s="205">
        <f>K7-'Приложение 1 (ОТЧЕТНЫЙ ПЕРИОД) '!K7</f>
        <v>0</v>
      </c>
      <c r="L13" s="92">
        <f>L7-'Приложение 1 (ОТЧЕТНЫЙ ПЕРИОД) '!L7</f>
        <v>0</v>
      </c>
      <c r="M13" s="92">
        <f>M7-'Приложение 1 (ОТЧЕТНЫЙ ПЕРИОД) '!M7</f>
        <v>0</v>
      </c>
      <c r="N13" s="93">
        <f>N7-'Приложение 1 (ОТЧЕТНЫЙ ПЕРИОД) '!N7</f>
        <v>0</v>
      </c>
      <c r="O13" s="112"/>
      <c r="P13" s="182">
        <f t="shared" si="8"/>
        <v>0</v>
      </c>
      <c r="Q13" s="111"/>
      <c r="R13" s="111"/>
      <c r="S13" s="102"/>
      <c r="T13" s="102"/>
      <c r="U13" s="102"/>
      <c r="V13" s="102"/>
      <c r="W13" s="111"/>
      <c r="X13" s="111"/>
      <c r="Y13" s="111"/>
      <c r="Z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0"/>
      <c r="AS13" s="110"/>
      <c r="AT13" s="110"/>
      <c r="AU13" s="110"/>
      <c r="AV13" s="110"/>
      <c r="AW13" s="110"/>
      <c r="AX13" s="110"/>
      <c r="AY13" s="110"/>
      <c r="AZ13" s="110"/>
    </row>
    <row r="14" spans="1:52" s="15" customFormat="1" ht="22.5" customHeight="1" x14ac:dyDescent="0.35">
      <c r="A14" s="149"/>
      <c r="B14" s="91" t="s">
        <v>65</v>
      </c>
      <c r="C14" s="73"/>
      <c r="D14" s="78" t="s">
        <v>8</v>
      </c>
      <c r="E14" s="92">
        <f>E8-'Приложение 1 (ОТЧЕТНЫЙ ПЕРИОД) '!E8</f>
        <v>0</v>
      </c>
      <c r="F14" s="92">
        <f>F8-'Приложение 1 (ОТЧЕТНЫЙ ПЕРИОД) '!F8</f>
        <v>0</v>
      </c>
      <c r="G14" s="92">
        <f>G8-'Приложение 1 (ОТЧЕТНЫЙ ПЕРИОД) '!G8</f>
        <v>0</v>
      </c>
      <c r="H14" s="92">
        <f>H8-'Приложение 1 (ОТЧЕТНЫЙ ПЕРИОД) '!H8</f>
        <v>0</v>
      </c>
      <c r="I14" s="92">
        <f>I8-'Приложение 1 (ОТЧЕТНЫЙ ПЕРИОД) '!I8</f>
        <v>0</v>
      </c>
      <c r="J14" s="92"/>
      <c r="K14" s="205">
        <f>K8-'Приложение 1 (ОТЧЕТНЫЙ ПЕРИОД) '!K8</f>
        <v>0</v>
      </c>
      <c r="L14" s="92">
        <f>L8-'Приложение 1 (ОТЧЕТНЫЙ ПЕРИОД) '!L8</f>
        <v>0</v>
      </c>
      <c r="M14" s="92">
        <f>M8-'Приложение 1 (ОТЧЕТНЫЙ ПЕРИОД) '!M8</f>
        <v>0</v>
      </c>
      <c r="N14" s="93">
        <f>N8-'Приложение 1 (ОТЧЕТНЫЙ ПЕРИОД) '!N8</f>
        <v>0</v>
      </c>
      <c r="O14" s="112"/>
      <c r="P14" s="182">
        <f t="shared" si="8"/>
        <v>0</v>
      </c>
      <c r="Q14" s="111"/>
      <c r="R14" s="111"/>
      <c r="S14" s="102"/>
      <c r="T14" s="102"/>
      <c r="U14" s="102"/>
      <c r="V14" s="102"/>
      <c r="W14" s="111"/>
      <c r="X14" s="111"/>
      <c r="Y14" s="111"/>
      <c r="Z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0"/>
      <c r="AS14" s="110"/>
      <c r="AT14" s="110"/>
      <c r="AU14" s="110"/>
      <c r="AV14" s="110"/>
      <c r="AW14" s="110"/>
      <c r="AX14" s="110"/>
      <c r="AY14" s="110"/>
      <c r="AZ14" s="110"/>
    </row>
    <row r="15" spans="1:52" s="15" customFormat="1" ht="7.5" customHeight="1" x14ac:dyDescent="0.35">
      <c r="A15" s="149"/>
      <c r="B15" s="91"/>
      <c r="C15" s="73"/>
      <c r="D15" s="78"/>
      <c r="E15" s="92"/>
      <c r="F15" s="92"/>
      <c r="G15" s="92"/>
      <c r="H15" s="92"/>
      <c r="I15" s="92"/>
      <c r="J15" s="92"/>
      <c r="K15" s="205"/>
      <c r="L15" s="92"/>
      <c r="M15" s="92"/>
      <c r="N15" s="93"/>
      <c r="O15" s="112"/>
      <c r="P15" s="182"/>
      <c r="Q15" s="111"/>
      <c r="R15" s="111"/>
      <c r="S15" s="102"/>
      <c r="T15" s="102"/>
      <c r="U15" s="102"/>
      <c r="V15" s="102"/>
      <c r="W15" s="111"/>
      <c r="X15" s="111"/>
      <c r="Y15" s="111"/>
      <c r="Z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0"/>
      <c r="AS15" s="110"/>
      <c r="AT15" s="110"/>
      <c r="AU15" s="110"/>
      <c r="AV15" s="110"/>
      <c r="AW15" s="110"/>
      <c r="AX15" s="110"/>
      <c r="AY15" s="110"/>
      <c r="AZ15" s="110"/>
    </row>
    <row r="16" spans="1:52" s="15" customFormat="1" ht="11.25" customHeight="1" x14ac:dyDescent="0.25">
      <c r="A16" s="23"/>
      <c r="B16" s="27"/>
      <c r="C16" s="24"/>
      <c r="D16" s="28"/>
      <c r="E16" s="25"/>
      <c r="F16" s="25"/>
      <c r="G16" s="25"/>
      <c r="H16" s="25"/>
      <c r="I16" s="25"/>
      <c r="J16" s="25"/>
      <c r="K16" s="204"/>
      <c r="L16" s="25"/>
      <c r="M16" s="25"/>
      <c r="N16" s="26"/>
      <c r="O16" s="110"/>
      <c r="P16" s="181"/>
      <c r="Q16" s="111"/>
      <c r="R16" s="111"/>
      <c r="S16" s="102"/>
      <c r="T16" s="102"/>
      <c r="U16" s="102"/>
      <c r="V16" s="102"/>
      <c r="W16" s="111"/>
      <c r="X16" s="111"/>
      <c r="Y16" s="111"/>
      <c r="Z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0"/>
      <c r="AS16" s="110"/>
      <c r="AT16" s="110"/>
      <c r="AU16" s="110"/>
      <c r="AV16" s="110"/>
      <c r="AW16" s="110"/>
      <c r="AX16" s="110"/>
      <c r="AY16" s="110"/>
      <c r="AZ16" s="110"/>
    </row>
    <row r="17" spans="1:52" s="15" customFormat="1" ht="29.25" customHeight="1" thickBot="1" x14ac:dyDescent="0.3">
      <c r="A17" s="173"/>
      <c r="B17" s="174"/>
      <c r="C17" s="175"/>
      <c r="D17" s="176"/>
      <c r="E17" s="177"/>
      <c r="F17" s="177"/>
      <c r="G17" s="177"/>
      <c r="H17" s="177"/>
      <c r="I17" s="177"/>
      <c r="J17" s="177"/>
      <c r="K17" s="206"/>
      <c r="L17" s="177"/>
      <c r="M17" s="177"/>
      <c r="N17" s="178"/>
      <c r="O17" s="110"/>
      <c r="P17" s="181"/>
      <c r="Q17" s="111"/>
      <c r="R17" s="111"/>
      <c r="S17" s="102"/>
      <c r="T17" s="102"/>
      <c r="U17" s="249"/>
      <c r="V17" s="249"/>
      <c r="W17" s="250"/>
      <c r="X17" s="251"/>
      <c r="Y17" s="313" t="s">
        <v>74</v>
      </c>
      <c r="Z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0"/>
      <c r="AS17" s="110"/>
      <c r="AT17" s="110"/>
      <c r="AU17" s="110"/>
      <c r="AV17" s="110"/>
      <c r="AW17" s="110"/>
      <c r="AX17" s="110"/>
      <c r="AY17" s="110"/>
      <c r="AZ17" s="110"/>
    </row>
    <row r="18" spans="1:52" s="16" customFormat="1" ht="24.75" customHeight="1" x14ac:dyDescent="0.25">
      <c r="A18" s="449"/>
      <c r="B18" s="518" t="s">
        <v>87</v>
      </c>
      <c r="C18" s="526"/>
      <c r="D18" s="38" t="s">
        <v>6</v>
      </c>
      <c r="E18" s="39">
        <f>'Приложение 1 (ОТЧЕТНЫЙ ПЕРИОД) '!E10</f>
        <v>212.22196130903225</v>
      </c>
      <c r="F18" s="39">
        <f>'Приложение 1 (ОТЧЕТНЫЙ ПЕРИОД) '!F10</f>
        <v>112.24487596</v>
      </c>
      <c r="G18" s="39">
        <f>'Приложение 1 (ОТЧЕТНЫЙ ПЕРИОД) '!G10</f>
        <v>0</v>
      </c>
      <c r="H18" s="39">
        <f>'Приложение 1 (ОТЧЕТНЫЙ ПЕРИОД) '!H10</f>
        <v>59.97957384</v>
      </c>
      <c r="I18" s="39">
        <f>'Приложение 1 (ОТЧЕТНЫЙ ПЕРИОД) '!I10</f>
        <v>39.042061390000001</v>
      </c>
      <c r="J18" s="618"/>
      <c r="K18" s="192">
        <f>'Приложение 1 (ОТЧЕТНЫЙ ПЕРИОД) '!K10</f>
        <v>45.54</v>
      </c>
      <c r="L18" s="39">
        <f>'Приложение 1 (ОТЧЕТНЫЙ ПЕРИОД) '!L10</f>
        <v>296.14915700000006</v>
      </c>
      <c r="M18" s="39">
        <f>'Приложение 1 (ОТЧЕТНЫЙ ПЕРИОД) '!M10</f>
        <v>0</v>
      </c>
      <c r="N18" s="40">
        <f>'Приложение 1 (ОТЧЕТНЫЙ ПЕРИОД) '!N10</f>
        <v>652.93275353903221</v>
      </c>
      <c r="O18" s="108"/>
      <c r="P18" s="180"/>
      <c r="Q18" s="109"/>
      <c r="R18" s="627" t="str">
        <f>B18</f>
        <v xml:space="preserve">Всего по мероприятиям 
национальных проектов  </v>
      </c>
      <c r="S18" s="218" t="str">
        <f>D18</f>
        <v>Всего</v>
      </c>
      <c r="T18" s="218">
        <f>E18</f>
        <v>212.22196130903225</v>
      </c>
      <c r="U18" s="218">
        <f t="shared" ref="U18" si="9">F18</f>
        <v>112.24487596</v>
      </c>
      <c r="V18" s="218">
        <f t="shared" ref="V18" si="10">G18</f>
        <v>0</v>
      </c>
      <c r="W18" s="218">
        <f>F18/E18%</f>
        <v>52.890320713110299</v>
      </c>
      <c r="X18" s="218">
        <f>G18/F18%</f>
        <v>0</v>
      </c>
      <c r="Y18" s="248">
        <f>V18/T18%</f>
        <v>0</v>
      </c>
      <c r="Z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8"/>
      <c r="AS18" s="108"/>
      <c r="AT18" s="108"/>
      <c r="AU18" s="108"/>
      <c r="AV18" s="108"/>
      <c r="AW18" s="108"/>
      <c r="AX18" s="108"/>
      <c r="AY18" s="108"/>
      <c r="AZ18" s="108"/>
    </row>
    <row r="19" spans="1:52" s="16" customFormat="1" ht="24.75" customHeight="1" x14ac:dyDescent="0.25">
      <c r="A19" s="450"/>
      <c r="B19" s="519"/>
      <c r="C19" s="527"/>
      <c r="D19" s="29" t="s">
        <v>15</v>
      </c>
      <c r="E19" s="42">
        <f>'Приложение 1 (ОТЧЕТНЫЙ ПЕРИОД) '!E11</f>
        <v>168.22633616000002</v>
      </c>
      <c r="F19" s="42">
        <f>'Приложение 1 (ОТЧЕТНЫЙ ПЕРИОД) '!F11</f>
        <v>109.99997844000001</v>
      </c>
      <c r="G19" s="42">
        <f>'Приложение 1 (ОТЧЕТНЫЙ ПЕРИОД) '!G11</f>
        <v>0</v>
      </c>
      <c r="H19" s="42">
        <f>'Приложение 1 (ОТЧЕТНЫЙ ПЕРИОД) '!H11</f>
        <v>32.201015429999998</v>
      </c>
      <c r="I19" s="42">
        <f>'Приложение 1 (ОТЧЕТНЫЙ ПЕРИОД) '!I11</f>
        <v>32.201015429999998</v>
      </c>
      <c r="J19" s="619"/>
      <c r="K19" s="193">
        <f>'Приложение 1 (ОТЧЕТНЫЙ ПЕРИОД) '!K11</f>
        <v>33.228000000000002</v>
      </c>
      <c r="L19" s="42">
        <f>'Приложение 1 (ОТЧЕТНЫЙ ПЕРИОД) '!L11</f>
        <v>209.98600000000002</v>
      </c>
      <c r="M19" s="42">
        <f>'Приложение 1 (ОТЧЕТНЫЙ ПЕРИОД) '!M11</f>
        <v>0</v>
      </c>
      <c r="N19" s="59">
        <f>'Приложение 1 (ОТЧЕТНЫЙ ПЕРИОД) '!N11</f>
        <v>475.84236701999998</v>
      </c>
      <c r="O19" s="108"/>
      <c r="P19" s="180"/>
      <c r="Q19" s="109"/>
      <c r="R19" s="628"/>
      <c r="S19" s="126"/>
      <c r="T19" s="126"/>
      <c r="U19" s="126"/>
      <c r="V19" s="126"/>
      <c r="W19" s="122"/>
      <c r="X19" s="123"/>
      <c r="Y19" s="109"/>
      <c r="Z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8"/>
      <c r="AS19" s="108"/>
      <c r="AT19" s="108"/>
      <c r="AU19" s="108"/>
      <c r="AV19" s="108"/>
      <c r="AW19" s="108"/>
      <c r="AX19" s="108"/>
      <c r="AY19" s="108"/>
      <c r="AZ19" s="108"/>
    </row>
    <row r="20" spans="1:52" s="16" customFormat="1" ht="24.75" customHeight="1" x14ac:dyDescent="0.25">
      <c r="A20" s="450"/>
      <c r="B20" s="519"/>
      <c r="C20" s="527"/>
      <c r="D20" s="29" t="s">
        <v>7</v>
      </c>
      <c r="E20" s="42">
        <f>'Приложение 1 (ОТЧЕТНЫЙ ПЕРИОД) '!E12</f>
        <v>42.161854589999997</v>
      </c>
      <c r="F20" s="42">
        <f>'Приложение 1 (ОТЧЕТНЫЙ ПЕРИОД) '!F12</f>
        <v>2.2448975199999999</v>
      </c>
      <c r="G20" s="42">
        <f>'Приложение 1 (ОТЧЕТНЫЙ ПЕРИОД) '!G12</f>
        <v>0</v>
      </c>
      <c r="H20" s="42">
        <f>'Приложение 1 (ОТЧЕТНЫЙ ПЕРИОД) '!H12</f>
        <v>26.497163629999999</v>
      </c>
      <c r="I20" s="42">
        <f>'Приложение 1 (ОТЧЕТНЫЙ ПЕРИОД) '!I12</f>
        <v>6.4971636300000002</v>
      </c>
      <c r="J20" s="619"/>
      <c r="K20" s="193">
        <f>'Приложение 1 (ОТЧЕТНЫЙ ПЕРИОД) '!K12</f>
        <v>8.0060000000000002</v>
      </c>
      <c r="L20" s="42">
        <f>'Приложение 1 (ОТЧЕТНЫЙ ПЕРИОД) '!L12</f>
        <v>68.781000000000006</v>
      </c>
      <c r="M20" s="42">
        <f>'Приложение 1 (ОТЧЕТНЫЙ ПЕРИОД) '!M12</f>
        <v>0</v>
      </c>
      <c r="N20" s="59">
        <f>'Приложение 1 (ОТЧЕТНЫЙ ПЕРИОД) '!N12</f>
        <v>151.94318185</v>
      </c>
      <c r="O20" s="108"/>
      <c r="P20" s="180"/>
      <c r="Q20" s="109"/>
      <c r="R20" s="628"/>
      <c r="S20" s="126"/>
      <c r="T20" s="126"/>
      <c r="U20" s="126"/>
      <c r="V20" s="126"/>
      <c r="W20" s="122"/>
      <c r="X20" s="123"/>
      <c r="Y20" s="109"/>
      <c r="Z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8"/>
      <c r="AS20" s="108"/>
      <c r="AT20" s="108"/>
      <c r="AU20" s="108"/>
      <c r="AV20" s="108"/>
      <c r="AW20" s="108"/>
      <c r="AX20" s="108"/>
      <c r="AY20" s="108"/>
      <c r="AZ20" s="108"/>
    </row>
    <row r="21" spans="1:52" s="16" customFormat="1" ht="24.75" customHeight="1" thickBot="1" x14ac:dyDescent="0.3">
      <c r="A21" s="451"/>
      <c r="B21" s="520"/>
      <c r="C21" s="528"/>
      <c r="D21" s="287" t="s">
        <v>8</v>
      </c>
      <c r="E21" s="288">
        <f>'Приложение 1 (ОТЧЕТНЫЙ ПЕРИОД) '!E13</f>
        <v>1.8337705590322579</v>
      </c>
      <c r="F21" s="288">
        <f>'Приложение 1 (ОТЧЕТНЫЙ ПЕРИОД) '!F13</f>
        <v>0</v>
      </c>
      <c r="G21" s="288">
        <f>'Приложение 1 (ОТЧЕТНЫЙ ПЕРИОД) '!G13</f>
        <v>0</v>
      </c>
      <c r="H21" s="288">
        <f>'Приложение 1 (ОТЧЕТНЫЙ ПЕРИОД) '!H13</f>
        <v>1.2813947800000001</v>
      </c>
      <c r="I21" s="288">
        <f>'Приложение 1 (ОТЧЕТНЫЙ ПЕРИОД) '!I13</f>
        <v>0.34388233000000001</v>
      </c>
      <c r="J21" s="620"/>
      <c r="K21" s="291">
        <f>'Приложение 1 (ОТЧЕТНЫЙ ПЕРИОД) '!K13</f>
        <v>4.306</v>
      </c>
      <c r="L21" s="288">
        <f>'Приложение 1 (ОТЧЕТНЫЙ ПЕРИОД) '!L13</f>
        <v>17.382156999999999</v>
      </c>
      <c r="M21" s="288">
        <f>'Приложение 1 (ОТЧЕТНЫЙ ПЕРИОД) '!M13</f>
        <v>0</v>
      </c>
      <c r="N21" s="292">
        <f>'Приложение 1 (ОТЧЕТНЫЙ ПЕРИОД) '!N13</f>
        <v>25.147204669032256</v>
      </c>
      <c r="O21" s="108"/>
      <c r="P21" s="180"/>
      <c r="Q21" s="109"/>
      <c r="R21" s="629"/>
      <c r="S21" s="127"/>
      <c r="T21" s="127"/>
      <c r="U21" s="127"/>
      <c r="V21" s="127"/>
      <c r="W21" s="124"/>
      <c r="X21" s="125"/>
      <c r="Y21" s="109"/>
      <c r="Z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8"/>
      <c r="AS21" s="108"/>
      <c r="AT21" s="108"/>
      <c r="AU21" s="108"/>
      <c r="AV21" s="108"/>
      <c r="AW21" s="108"/>
      <c r="AX21" s="108"/>
      <c r="AY21" s="108"/>
      <c r="AZ21" s="108"/>
    </row>
    <row r="22" spans="1:52" s="16" customFormat="1" ht="24.75" customHeight="1" x14ac:dyDescent="0.35">
      <c r="A22" s="87"/>
      <c r="B22" s="86"/>
      <c r="C22" s="74"/>
      <c r="D22" s="75" t="s">
        <v>65</v>
      </c>
      <c r="E22" s="76">
        <f>E19+E20+E21</f>
        <v>212.22196130903225</v>
      </c>
      <c r="F22" s="76">
        <f>F19+F20+F21</f>
        <v>112.24487596</v>
      </c>
      <c r="G22" s="76">
        <f>G19+G20+G21</f>
        <v>0</v>
      </c>
      <c r="H22" s="76">
        <f>H19+H20+H21</f>
        <v>59.97957384</v>
      </c>
      <c r="I22" s="76">
        <f>I19+I20+I21</f>
        <v>39.042061390000001</v>
      </c>
      <c r="J22" s="76"/>
      <c r="K22" s="207">
        <f>K19+K20+K21</f>
        <v>45.54</v>
      </c>
      <c r="L22" s="76">
        <f>L19+L20+L21</f>
        <v>296.14915700000006</v>
      </c>
      <c r="M22" s="76">
        <f>M19+M20+M21</f>
        <v>0</v>
      </c>
      <c r="N22" s="77">
        <f>N19+N20+N21</f>
        <v>652.93275353903221</v>
      </c>
      <c r="O22" s="113"/>
      <c r="P22" s="183">
        <f>SUM(E22:O22)</f>
        <v>1418.1103830380644</v>
      </c>
      <c r="Q22" s="109"/>
      <c r="R22" s="109"/>
      <c r="S22" s="101"/>
      <c r="T22" s="101"/>
      <c r="U22" s="101"/>
      <c r="V22" s="101"/>
      <c r="W22" s="109"/>
      <c r="X22" s="109"/>
      <c r="Y22" s="109"/>
      <c r="Z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8"/>
      <c r="AS22" s="108"/>
      <c r="AT22" s="108"/>
      <c r="AU22" s="108"/>
      <c r="AV22" s="108"/>
      <c r="AW22" s="108"/>
      <c r="AX22" s="108"/>
      <c r="AY22" s="108"/>
      <c r="AZ22" s="108"/>
    </row>
    <row r="23" spans="1:52" s="16" customFormat="1" ht="24.75" customHeight="1" x14ac:dyDescent="0.35">
      <c r="A23" s="87"/>
      <c r="B23" s="86"/>
      <c r="C23" s="73"/>
      <c r="D23" s="95" t="s">
        <v>65</v>
      </c>
      <c r="E23" s="96">
        <f>E22-E18</f>
        <v>0</v>
      </c>
      <c r="F23" s="96">
        <f>F22-F18</f>
        <v>0</v>
      </c>
      <c r="G23" s="96">
        <f>G22-G18</f>
        <v>0</v>
      </c>
      <c r="H23" s="96">
        <f>H22-H18</f>
        <v>0</v>
      </c>
      <c r="I23" s="96">
        <f>I22-I18</f>
        <v>0</v>
      </c>
      <c r="J23" s="96"/>
      <c r="K23" s="208">
        <f>K22-K18</f>
        <v>0</v>
      </c>
      <c r="L23" s="96">
        <f>L22-L18</f>
        <v>0</v>
      </c>
      <c r="M23" s="96">
        <f>M22-M18</f>
        <v>0</v>
      </c>
      <c r="N23" s="97">
        <f>N22-N18</f>
        <v>0</v>
      </c>
      <c r="O23" s="108"/>
      <c r="P23" s="182">
        <f>SUM(E23:O23)</f>
        <v>0</v>
      </c>
      <c r="Q23" s="109"/>
      <c r="R23" s="109"/>
      <c r="S23" s="101"/>
      <c r="T23" s="101"/>
      <c r="U23" s="101"/>
      <c r="V23" s="101"/>
      <c r="W23" s="109"/>
      <c r="X23" s="109"/>
      <c r="Y23" s="109"/>
      <c r="Z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8"/>
      <c r="AS23" s="108"/>
      <c r="AT23" s="108"/>
      <c r="AU23" s="108"/>
      <c r="AV23" s="108"/>
      <c r="AW23" s="108"/>
      <c r="AX23" s="108"/>
      <c r="AY23" s="108"/>
      <c r="AZ23" s="108"/>
    </row>
    <row r="24" spans="1:52" s="16" customFormat="1" ht="24.75" customHeight="1" x14ac:dyDescent="0.35">
      <c r="A24" s="98"/>
      <c r="B24" s="86" t="s">
        <v>65</v>
      </c>
      <c r="C24" s="73"/>
      <c r="D24" s="78" t="s">
        <v>6</v>
      </c>
      <c r="E24" s="79">
        <f t="shared" ref="E24:N24" si="11">E25+E26+E27</f>
        <v>212.22196130903225</v>
      </c>
      <c r="F24" s="79">
        <f t="shared" si="11"/>
        <v>112.24487596</v>
      </c>
      <c r="G24" s="79">
        <f t="shared" si="11"/>
        <v>0</v>
      </c>
      <c r="H24" s="79">
        <f t="shared" si="11"/>
        <v>59.97957384</v>
      </c>
      <c r="I24" s="79">
        <f t="shared" si="11"/>
        <v>39.042061390000001</v>
      </c>
      <c r="J24" s="79"/>
      <c r="K24" s="209">
        <f t="shared" si="11"/>
        <v>45.54</v>
      </c>
      <c r="L24" s="79">
        <f t="shared" si="11"/>
        <v>296.14915700000006</v>
      </c>
      <c r="M24" s="79">
        <f t="shared" si="11"/>
        <v>0</v>
      </c>
      <c r="N24" s="79">
        <f t="shared" si="11"/>
        <v>652.93275353903221</v>
      </c>
      <c r="O24" s="108"/>
      <c r="P24" s="182">
        <f>SUM(E24:O24)</f>
        <v>1418.1103830380644</v>
      </c>
      <c r="Q24" s="109"/>
      <c r="R24" s="109"/>
      <c r="S24" s="101"/>
      <c r="T24" s="101"/>
      <c r="U24" s="101"/>
      <c r="V24" s="101"/>
      <c r="W24" s="109"/>
      <c r="X24" s="109"/>
      <c r="Y24" s="109"/>
      <c r="Z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8"/>
      <c r="AS24" s="108"/>
      <c r="AT24" s="108"/>
      <c r="AU24" s="108"/>
      <c r="AV24" s="108"/>
      <c r="AW24" s="108"/>
      <c r="AX24" s="108"/>
      <c r="AY24" s="108"/>
      <c r="AZ24" s="108"/>
    </row>
    <row r="25" spans="1:52" s="16" customFormat="1" ht="24.75" customHeight="1" x14ac:dyDescent="0.35">
      <c r="A25" s="98"/>
      <c r="B25" s="86" t="s">
        <v>65</v>
      </c>
      <c r="C25" s="73"/>
      <c r="D25" s="78" t="s">
        <v>15</v>
      </c>
      <c r="E25" s="94">
        <f>E37+E44+E62+E69+E76+E83+E90+E97+E104+E111+E118+E125</f>
        <v>168.22633616000002</v>
      </c>
      <c r="F25" s="94">
        <f t="shared" ref="F25:N25" si="12">F37+F44+F62+F69+F76+F83+F90+F97+F104+F111+F118+F125</f>
        <v>109.99997844000001</v>
      </c>
      <c r="G25" s="94">
        <f t="shared" si="12"/>
        <v>0</v>
      </c>
      <c r="H25" s="94">
        <f t="shared" si="12"/>
        <v>32.201015429999998</v>
      </c>
      <c r="I25" s="94">
        <f t="shared" si="12"/>
        <v>32.201015429999998</v>
      </c>
      <c r="J25" s="79"/>
      <c r="K25" s="210">
        <f t="shared" si="12"/>
        <v>33.228000000000002</v>
      </c>
      <c r="L25" s="94">
        <f t="shared" si="12"/>
        <v>209.98600000000002</v>
      </c>
      <c r="M25" s="94">
        <f t="shared" si="12"/>
        <v>0</v>
      </c>
      <c r="N25" s="94">
        <f t="shared" si="12"/>
        <v>475.84236701999998</v>
      </c>
      <c r="O25" s="79"/>
      <c r="P25" s="182">
        <f t="shared" ref="P25:P27" si="13">SUM(E25:O25)</f>
        <v>1061.6847124800001</v>
      </c>
      <c r="Q25" s="109"/>
      <c r="R25" s="109"/>
      <c r="S25" s="101"/>
      <c r="T25" s="101"/>
      <c r="U25" s="101"/>
      <c r="V25" s="101"/>
      <c r="W25" s="109"/>
      <c r="X25" s="109"/>
      <c r="Y25" s="109"/>
      <c r="Z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8"/>
      <c r="AS25" s="108"/>
      <c r="AT25" s="108"/>
      <c r="AU25" s="108"/>
      <c r="AV25" s="108"/>
      <c r="AW25" s="108"/>
      <c r="AX25" s="108"/>
      <c r="AY25" s="108"/>
      <c r="AZ25" s="108"/>
    </row>
    <row r="26" spans="1:52" s="16" customFormat="1" ht="24.75" customHeight="1" x14ac:dyDescent="0.35">
      <c r="A26" s="98"/>
      <c r="B26" s="86" t="s">
        <v>65</v>
      </c>
      <c r="C26" s="73"/>
      <c r="D26" s="78" t="s">
        <v>7</v>
      </c>
      <c r="E26" s="94">
        <f>E38+E45+E63+E70+E77+E84+E91+E98+E105+E112+E119+E126</f>
        <v>42.161854589999997</v>
      </c>
      <c r="F26" s="94">
        <f t="shared" ref="F26:N26" si="14">F38+F45+F63+F70+F77+F84+F91+F98+F105+F112+F119+F126</f>
        <v>2.2448975199999999</v>
      </c>
      <c r="G26" s="94">
        <f t="shared" si="14"/>
        <v>0</v>
      </c>
      <c r="H26" s="94">
        <f t="shared" si="14"/>
        <v>26.497163629999999</v>
      </c>
      <c r="I26" s="94">
        <f t="shared" si="14"/>
        <v>6.4971636300000002</v>
      </c>
      <c r="J26" s="79"/>
      <c r="K26" s="210">
        <f t="shared" si="14"/>
        <v>8.0060000000000002</v>
      </c>
      <c r="L26" s="94">
        <f t="shared" si="14"/>
        <v>68.781000000000006</v>
      </c>
      <c r="M26" s="94">
        <f t="shared" si="14"/>
        <v>0</v>
      </c>
      <c r="N26" s="94">
        <f t="shared" si="14"/>
        <v>151.94318185</v>
      </c>
      <c r="O26" s="108"/>
      <c r="P26" s="182">
        <f t="shared" si="13"/>
        <v>306.13126122000006</v>
      </c>
      <c r="Q26" s="109"/>
      <c r="R26" s="109"/>
      <c r="S26" s="101"/>
      <c r="T26" s="101"/>
      <c r="U26" s="101"/>
      <c r="V26" s="101"/>
      <c r="W26" s="109"/>
      <c r="X26" s="109"/>
      <c r="Y26" s="109"/>
      <c r="Z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8"/>
      <c r="AS26" s="108"/>
      <c r="AT26" s="108"/>
      <c r="AU26" s="108"/>
      <c r="AV26" s="108"/>
      <c r="AW26" s="108"/>
      <c r="AX26" s="108"/>
      <c r="AY26" s="108"/>
      <c r="AZ26" s="108"/>
    </row>
    <row r="27" spans="1:52" s="16" customFormat="1" ht="24.75" customHeight="1" x14ac:dyDescent="0.35">
      <c r="A27" s="98"/>
      <c r="B27" s="86" t="s">
        <v>65</v>
      </c>
      <c r="C27" s="73"/>
      <c r="D27" s="78" t="s">
        <v>8</v>
      </c>
      <c r="E27" s="94">
        <f>E39+E46+E64+E71+E78+E85+E92+E99+E106+E113+E120+E127</f>
        <v>1.8337705590322579</v>
      </c>
      <c r="F27" s="94">
        <f t="shared" ref="F27:N27" si="15">F39+F46+F64+F71+F78+F85+F92+F99+F106+F113+F120+F127</f>
        <v>0</v>
      </c>
      <c r="G27" s="94">
        <f t="shared" si="15"/>
        <v>0</v>
      </c>
      <c r="H27" s="94">
        <f t="shared" si="15"/>
        <v>1.2813947800000001</v>
      </c>
      <c r="I27" s="94">
        <f t="shared" si="15"/>
        <v>0.34388233000000001</v>
      </c>
      <c r="J27" s="79"/>
      <c r="K27" s="210">
        <f t="shared" si="15"/>
        <v>4.306</v>
      </c>
      <c r="L27" s="94">
        <f t="shared" si="15"/>
        <v>17.382156999999999</v>
      </c>
      <c r="M27" s="94">
        <f t="shared" si="15"/>
        <v>0</v>
      </c>
      <c r="N27" s="94">
        <f t="shared" si="15"/>
        <v>25.147204669032263</v>
      </c>
      <c r="O27" s="108"/>
      <c r="P27" s="182">
        <f t="shared" si="13"/>
        <v>50.294409338064519</v>
      </c>
      <c r="Q27" s="109"/>
      <c r="R27" s="109"/>
      <c r="S27" s="101"/>
      <c r="T27" s="101"/>
      <c r="U27" s="101"/>
      <c r="V27" s="101"/>
      <c r="W27" s="109"/>
      <c r="X27" s="109"/>
      <c r="Y27" s="109"/>
      <c r="Z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8"/>
      <c r="AS27" s="108"/>
      <c r="AT27" s="108"/>
      <c r="AU27" s="108"/>
      <c r="AV27" s="108"/>
      <c r="AW27" s="108"/>
      <c r="AX27" s="108"/>
      <c r="AY27" s="108"/>
      <c r="AZ27" s="108"/>
    </row>
    <row r="28" spans="1:52" s="71" customFormat="1" ht="20.25" customHeight="1" x14ac:dyDescent="0.4">
      <c r="A28" s="87"/>
      <c r="B28" s="86"/>
      <c r="C28" s="68"/>
      <c r="D28" s="67"/>
      <c r="E28" s="69"/>
      <c r="F28" s="69"/>
      <c r="G28" s="69"/>
      <c r="H28" s="69"/>
      <c r="I28" s="69"/>
      <c r="J28" s="69"/>
      <c r="K28" s="211"/>
      <c r="L28" s="69"/>
      <c r="M28" s="69"/>
      <c r="N28" s="70"/>
      <c r="O28" s="114"/>
      <c r="P28" s="184"/>
      <c r="Q28" s="115"/>
      <c r="R28" s="115"/>
      <c r="S28" s="103"/>
      <c r="T28" s="103"/>
      <c r="U28" s="103"/>
      <c r="V28" s="103"/>
      <c r="W28" s="115"/>
      <c r="X28" s="115"/>
      <c r="Y28" s="115"/>
      <c r="Z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4"/>
      <c r="AS28" s="114"/>
      <c r="AT28" s="114"/>
      <c r="AU28" s="114"/>
      <c r="AV28" s="114"/>
      <c r="AW28" s="114"/>
      <c r="AX28" s="114"/>
      <c r="AY28" s="114"/>
      <c r="AZ28" s="114"/>
    </row>
    <row r="29" spans="1:52" s="71" customFormat="1" ht="18.75" customHeight="1" x14ac:dyDescent="0.4">
      <c r="A29" s="87"/>
      <c r="B29" s="86" t="s">
        <v>65</v>
      </c>
      <c r="C29" s="68"/>
      <c r="D29" s="78" t="s">
        <v>6</v>
      </c>
      <c r="E29" s="72">
        <f>E24-E18</f>
        <v>0</v>
      </c>
      <c r="F29" s="72">
        <f t="shared" ref="F29:I29" si="16">F24-F18</f>
        <v>0</v>
      </c>
      <c r="G29" s="72">
        <f t="shared" si="16"/>
        <v>0</v>
      </c>
      <c r="H29" s="72">
        <f t="shared" si="16"/>
        <v>0</v>
      </c>
      <c r="I29" s="72">
        <f t="shared" si="16"/>
        <v>0</v>
      </c>
      <c r="J29" s="69"/>
      <c r="K29" s="212">
        <f t="shared" ref="K29:N29" si="17">K24-K18</f>
        <v>0</v>
      </c>
      <c r="L29" s="72">
        <f t="shared" si="17"/>
        <v>0</v>
      </c>
      <c r="M29" s="72">
        <f t="shared" si="17"/>
        <v>0</v>
      </c>
      <c r="N29" s="80">
        <f t="shared" si="17"/>
        <v>0</v>
      </c>
      <c r="O29" s="114"/>
      <c r="P29" s="182">
        <f>SUM(E29:O29)</f>
        <v>0</v>
      </c>
      <c r="Q29" s="115"/>
      <c r="R29" s="115"/>
      <c r="S29" s="103"/>
      <c r="T29" s="103"/>
      <c r="U29" s="103"/>
      <c r="V29" s="103"/>
      <c r="W29" s="115"/>
      <c r="X29" s="115"/>
      <c r="Y29" s="115"/>
      <c r="Z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4"/>
      <c r="AS29" s="114"/>
      <c r="AT29" s="114"/>
      <c r="AU29" s="114"/>
      <c r="AV29" s="114"/>
      <c r="AW29" s="114"/>
      <c r="AX29" s="114"/>
      <c r="AY29" s="114"/>
      <c r="AZ29" s="114"/>
    </row>
    <row r="30" spans="1:52" s="71" customFormat="1" ht="27.75" customHeight="1" x14ac:dyDescent="0.4">
      <c r="A30" s="87"/>
      <c r="B30" s="86" t="s">
        <v>65</v>
      </c>
      <c r="C30" s="68"/>
      <c r="D30" s="78" t="s">
        <v>15</v>
      </c>
      <c r="E30" s="72">
        <f t="shared" ref="E30:I30" si="18">E25-E19</f>
        <v>0</v>
      </c>
      <c r="F30" s="72">
        <f t="shared" si="18"/>
        <v>0</v>
      </c>
      <c r="G30" s="72">
        <f t="shared" si="18"/>
        <v>0</v>
      </c>
      <c r="H30" s="72">
        <f t="shared" si="18"/>
        <v>0</v>
      </c>
      <c r="I30" s="72">
        <f t="shared" si="18"/>
        <v>0</v>
      </c>
      <c r="J30" s="69"/>
      <c r="K30" s="212">
        <f t="shared" ref="K30:N30" si="19">K25-K19</f>
        <v>0</v>
      </c>
      <c r="L30" s="72">
        <f t="shared" si="19"/>
        <v>0</v>
      </c>
      <c r="M30" s="72">
        <f t="shared" si="19"/>
        <v>0</v>
      </c>
      <c r="N30" s="80">
        <f t="shared" si="19"/>
        <v>0</v>
      </c>
      <c r="O30" s="114"/>
      <c r="P30" s="182">
        <f>SUM(E30:O30)</f>
        <v>0</v>
      </c>
      <c r="Q30" s="115"/>
      <c r="R30" s="115"/>
      <c r="S30" s="103"/>
      <c r="T30" s="103"/>
      <c r="U30" s="103"/>
      <c r="V30" s="103"/>
      <c r="W30" s="115"/>
      <c r="X30" s="115"/>
      <c r="Y30" s="115"/>
      <c r="Z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4"/>
      <c r="AS30" s="114"/>
      <c r="AT30" s="114"/>
      <c r="AU30" s="114"/>
      <c r="AV30" s="114"/>
      <c r="AW30" s="114"/>
      <c r="AX30" s="114"/>
      <c r="AY30" s="114"/>
      <c r="AZ30" s="114"/>
    </row>
    <row r="31" spans="1:52" s="71" customFormat="1" ht="24" customHeight="1" x14ac:dyDescent="0.4">
      <c r="A31" s="87"/>
      <c r="B31" s="86" t="s">
        <v>65</v>
      </c>
      <c r="C31" s="68"/>
      <c r="D31" s="78" t="s">
        <v>7</v>
      </c>
      <c r="E31" s="72">
        <f t="shared" ref="E31:I31" si="20">E26-E20</f>
        <v>0</v>
      </c>
      <c r="F31" s="72">
        <f t="shared" si="20"/>
        <v>0</v>
      </c>
      <c r="G31" s="72">
        <f t="shared" si="20"/>
        <v>0</v>
      </c>
      <c r="H31" s="72">
        <f t="shared" si="20"/>
        <v>0</v>
      </c>
      <c r="I31" s="72">
        <f t="shared" si="20"/>
        <v>0</v>
      </c>
      <c r="J31" s="69"/>
      <c r="K31" s="212">
        <f t="shared" ref="K31:N31" si="21">K26-K20</f>
        <v>0</v>
      </c>
      <c r="L31" s="72">
        <f t="shared" si="21"/>
        <v>0</v>
      </c>
      <c r="M31" s="72">
        <f t="shared" si="21"/>
        <v>0</v>
      </c>
      <c r="N31" s="80">
        <f t="shared" si="21"/>
        <v>0</v>
      </c>
      <c r="O31" s="114"/>
      <c r="P31" s="182">
        <f>SUM(E31:O31)</f>
        <v>0</v>
      </c>
      <c r="Q31" s="115"/>
      <c r="R31" s="115"/>
      <c r="S31" s="103"/>
      <c r="T31" s="103"/>
      <c r="U31" s="103"/>
      <c r="V31" s="103"/>
      <c r="W31" s="115"/>
      <c r="X31" s="115"/>
      <c r="Y31" s="115"/>
      <c r="Z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4"/>
      <c r="AS31" s="114"/>
      <c r="AT31" s="114"/>
      <c r="AU31" s="114"/>
      <c r="AV31" s="114"/>
      <c r="AW31" s="114"/>
      <c r="AX31" s="114"/>
      <c r="AY31" s="114"/>
      <c r="AZ31" s="114"/>
    </row>
    <row r="32" spans="1:52" s="71" customFormat="1" ht="20.25" customHeight="1" thickBot="1" x14ac:dyDescent="0.45">
      <c r="A32" s="88"/>
      <c r="B32" s="89" t="s">
        <v>65</v>
      </c>
      <c r="C32" s="82"/>
      <c r="D32" s="81" t="s">
        <v>8</v>
      </c>
      <c r="E32" s="83">
        <f t="shared" ref="E32:I32" si="22">E27-E21</f>
        <v>0</v>
      </c>
      <c r="F32" s="83">
        <f t="shared" si="22"/>
        <v>0</v>
      </c>
      <c r="G32" s="83">
        <f t="shared" si="22"/>
        <v>0</v>
      </c>
      <c r="H32" s="83">
        <f t="shared" si="22"/>
        <v>0</v>
      </c>
      <c r="I32" s="83">
        <f t="shared" si="22"/>
        <v>0</v>
      </c>
      <c r="J32" s="84"/>
      <c r="K32" s="213">
        <f t="shared" ref="K32:N32" si="23">K27-K21</f>
        <v>0</v>
      </c>
      <c r="L32" s="83">
        <f t="shared" si="23"/>
        <v>0</v>
      </c>
      <c r="M32" s="83">
        <f t="shared" si="23"/>
        <v>0</v>
      </c>
      <c r="N32" s="85">
        <f t="shared" si="23"/>
        <v>0</v>
      </c>
      <c r="O32" s="114"/>
      <c r="P32" s="182">
        <f>SUM(E32:O32)</f>
        <v>0</v>
      </c>
      <c r="Q32" s="115"/>
      <c r="R32" s="115"/>
      <c r="S32" s="103"/>
      <c r="T32" s="103"/>
      <c r="U32" s="103"/>
      <c r="V32" s="103"/>
      <c r="W32" s="115"/>
      <c r="X32" s="115"/>
      <c r="Y32" s="115"/>
      <c r="Z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4"/>
      <c r="AS32" s="114"/>
      <c r="AT32" s="114"/>
      <c r="AU32" s="114"/>
      <c r="AV32" s="114"/>
      <c r="AW32" s="114"/>
      <c r="AX32" s="114"/>
      <c r="AY32" s="114"/>
      <c r="AZ32" s="114"/>
    </row>
    <row r="33" spans="1:52" s="71" customFormat="1" ht="11.25" customHeight="1" x14ac:dyDescent="0.4">
      <c r="A33" s="66"/>
      <c r="B33" s="67"/>
      <c r="C33" s="68"/>
      <c r="D33" s="67"/>
      <c r="E33" s="69"/>
      <c r="F33" s="69"/>
      <c r="G33" s="69"/>
      <c r="H33" s="69"/>
      <c r="I33" s="69"/>
      <c r="J33" s="69"/>
      <c r="K33" s="211"/>
      <c r="L33" s="69"/>
      <c r="M33" s="69"/>
      <c r="N33" s="70"/>
      <c r="O33" s="114"/>
      <c r="P33" s="184"/>
      <c r="Q33" s="115"/>
      <c r="R33" s="115"/>
      <c r="S33" s="103"/>
      <c r="T33" s="103"/>
      <c r="U33" s="103"/>
      <c r="V33" s="103"/>
      <c r="W33" s="115"/>
      <c r="X33" s="115"/>
      <c r="Y33" s="115"/>
      <c r="Z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4"/>
      <c r="AS33" s="114"/>
      <c r="AT33" s="114"/>
      <c r="AU33" s="114"/>
      <c r="AV33" s="114"/>
      <c r="AW33" s="114"/>
      <c r="AX33" s="114"/>
      <c r="AY33" s="114"/>
      <c r="AZ33" s="114"/>
    </row>
    <row r="34" spans="1:52" s="15" customFormat="1" ht="11.25" customHeight="1" thickBot="1" x14ac:dyDescent="0.3">
      <c r="A34" s="45"/>
      <c r="B34" s="28"/>
      <c r="C34" s="24"/>
      <c r="D34" s="28"/>
      <c r="E34" s="46"/>
      <c r="F34" s="46"/>
      <c r="G34" s="46"/>
      <c r="H34" s="46"/>
      <c r="I34" s="46"/>
      <c r="J34" s="46"/>
      <c r="K34" s="194"/>
      <c r="L34" s="46"/>
      <c r="M34" s="46"/>
      <c r="N34" s="47"/>
      <c r="O34" s="110"/>
      <c r="P34" s="181"/>
      <c r="Q34" s="111"/>
      <c r="R34" s="111"/>
      <c r="S34" s="102"/>
      <c r="T34" s="102"/>
      <c r="U34" s="102"/>
      <c r="V34" s="102"/>
      <c r="W34" s="111"/>
      <c r="X34" s="111"/>
      <c r="Y34" s="111"/>
      <c r="Z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0"/>
      <c r="AS34" s="110"/>
      <c r="AT34" s="110"/>
      <c r="AU34" s="110"/>
      <c r="AV34" s="110"/>
      <c r="AW34" s="110"/>
      <c r="AX34" s="110"/>
      <c r="AY34" s="110"/>
      <c r="AZ34" s="110"/>
    </row>
    <row r="35" spans="1:52" ht="48.75" customHeight="1" thickBot="1" x14ac:dyDescent="0.3">
      <c r="A35" s="31"/>
      <c r="B35" s="32"/>
      <c r="C35" s="32"/>
      <c r="D35" s="32"/>
      <c r="E35" s="49" t="s">
        <v>41</v>
      </c>
      <c r="F35" s="48" t="s">
        <v>42</v>
      </c>
      <c r="G35" s="50"/>
      <c r="H35" s="32"/>
      <c r="I35" s="32"/>
      <c r="J35" s="32"/>
      <c r="K35" s="195"/>
      <c r="L35" s="32"/>
      <c r="M35" s="32"/>
      <c r="N35" s="33"/>
    </row>
    <row r="36" spans="1:52" s="16" customFormat="1" ht="40.5" x14ac:dyDescent="0.25">
      <c r="A36" s="637" t="str">
        <f>E35</f>
        <v>I</v>
      </c>
      <c r="B36" s="53" t="s">
        <v>40</v>
      </c>
      <c r="C36" s="638"/>
      <c r="D36" s="54" t="s">
        <v>6</v>
      </c>
      <c r="E36" s="55">
        <f>'Приложение 1 (ОТЧЕТНЫЙ ПЕРИОД) '!E83</f>
        <v>29.351715099032255</v>
      </c>
      <c r="F36" s="55">
        <f>'Приложение 1 (ОТЧЕТНЫЙ ПЕРИОД) '!F83</f>
        <v>0</v>
      </c>
      <c r="G36" s="55">
        <f>'Приложение 1 (ОТЧЕТНЫЙ ПЕРИОД) '!G83</f>
        <v>0</v>
      </c>
      <c r="H36" s="55">
        <f>'Приложение 1 (ОТЧЕТНЫЙ ПЕРИОД) '!H83</f>
        <v>0</v>
      </c>
      <c r="I36" s="55">
        <f>'Приложение 1 (ОТЧЕТНЫЙ ПЕРИОД) '!I83</f>
        <v>0</v>
      </c>
      <c r="J36" s="615"/>
      <c r="K36" s="216">
        <f>'Приложение 1 (ОТЧЕТНЫЙ ПЕРИОД) '!K83</f>
        <v>11.463999999999999</v>
      </c>
      <c r="L36" s="55">
        <f>'Приложение 1 (ОТЧЕТНЫЙ ПЕРИОД) '!L83</f>
        <v>39.215000000000003</v>
      </c>
      <c r="M36" s="55">
        <f>'Приложение 1 (ОТЧЕТНЫЙ ПЕРИОД) '!M83</f>
        <v>0</v>
      </c>
      <c r="N36" s="56">
        <f>'Приложение 1 (ОТЧЕТНЫЙ ПЕРИОД) '!N83</f>
        <v>80.030715099032264</v>
      </c>
      <c r="O36" s="108"/>
      <c r="P36" s="179"/>
      <c r="Q36" s="109"/>
      <c r="R36" s="606" t="str">
        <f>B37</f>
        <v>ДЕМОГРАФИЯ</v>
      </c>
      <c r="S36" s="128" t="str">
        <f>D36</f>
        <v>Всего</v>
      </c>
      <c r="T36" s="128">
        <f>E36</f>
        <v>29.351715099032255</v>
      </c>
      <c r="U36" s="128">
        <f t="shared" ref="U36:V36" si="24">F36</f>
        <v>0</v>
      </c>
      <c r="V36" s="128">
        <f t="shared" si="24"/>
        <v>0</v>
      </c>
      <c r="W36" s="128">
        <f>F36/E36%</f>
        <v>0</v>
      </c>
      <c r="X36" s="129" t="e">
        <f>G36/F36%</f>
        <v>#DIV/0!</v>
      </c>
      <c r="Y36" s="248">
        <f>V36/T36%</f>
        <v>0</v>
      </c>
      <c r="Z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8"/>
      <c r="AS36" s="108"/>
      <c r="AT36" s="108"/>
      <c r="AU36" s="108"/>
      <c r="AV36" s="108"/>
      <c r="AW36" s="108"/>
      <c r="AX36" s="108"/>
      <c r="AY36" s="108"/>
      <c r="AZ36" s="108"/>
    </row>
    <row r="37" spans="1:52" s="18" customFormat="1" ht="23.25" x14ac:dyDescent="0.25">
      <c r="A37" s="436"/>
      <c r="B37" s="443" t="str">
        <f>F35</f>
        <v>ДЕМОГРАФИЯ</v>
      </c>
      <c r="C37" s="438"/>
      <c r="D37" s="21" t="s">
        <v>15</v>
      </c>
      <c r="E37" s="52">
        <f>'Приложение 1 (ОТЧЕТНЫЙ ПЕРИОД) '!E84</f>
        <v>0</v>
      </c>
      <c r="F37" s="52">
        <f>'Приложение 1 (ОТЧЕТНЫЙ ПЕРИОД) '!F84</f>
        <v>0</v>
      </c>
      <c r="G37" s="52">
        <f>'Приложение 1 (ОТЧЕТНЫЙ ПЕРИОД) '!G84</f>
        <v>0</v>
      </c>
      <c r="H37" s="52">
        <f>'Приложение 1 (ОТЧЕТНЫЙ ПЕРИОД) '!H84</f>
        <v>0</v>
      </c>
      <c r="I37" s="52">
        <f>'Приложение 1 (ОТЧЕТНЫЙ ПЕРИОД) '!I84</f>
        <v>0</v>
      </c>
      <c r="J37" s="616"/>
      <c r="K37" s="217">
        <f>'Приложение 1 (ОТЧЕТНЫЙ ПЕРИОД) '!K84</f>
        <v>0</v>
      </c>
      <c r="L37" s="52">
        <f>'Приложение 1 (ОТЧЕТНЫЙ ПЕРИОД) '!L84</f>
        <v>0</v>
      </c>
      <c r="M37" s="52">
        <f>'Приложение 1 (ОТЧЕТНЫЙ ПЕРИОД) '!M84</f>
        <v>0</v>
      </c>
      <c r="N37" s="57">
        <f>'Приложение 1 (ОТЧЕТНЫЙ ПЕРИОД) '!N84</f>
        <v>0</v>
      </c>
      <c r="O37" s="105"/>
      <c r="P37" s="179"/>
      <c r="Q37" s="106"/>
      <c r="R37" s="607"/>
      <c r="S37" s="126"/>
      <c r="T37" s="126"/>
      <c r="U37" s="126"/>
      <c r="V37" s="126"/>
      <c r="W37" s="122"/>
      <c r="X37" s="123"/>
      <c r="Y37" s="106"/>
      <c r="Z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5"/>
      <c r="AS37" s="105"/>
      <c r="AT37" s="105"/>
      <c r="AU37" s="105"/>
      <c r="AV37" s="105"/>
      <c r="AW37" s="105"/>
      <c r="AX37" s="105"/>
      <c r="AY37" s="105"/>
      <c r="AZ37" s="105"/>
    </row>
    <row r="38" spans="1:52" s="18" customFormat="1" ht="28.5" customHeight="1" x14ac:dyDescent="0.25">
      <c r="A38" s="436"/>
      <c r="B38" s="444"/>
      <c r="C38" s="438"/>
      <c r="D38" s="21" t="s">
        <v>7</v>
      </c>
      <c r="E38" s="52">
        <f>'Приложение 1 (ОТЧЕТНЫЙ ПЕРИОД) '!E85</f>
        <v>27.839272999999999</v>
      </c>
      <c r="F38" s="52">
        <f>'Приложение 1 (ОТЧЕТНЫЙ ПЕРИОД) '!F85</f>
        <v>0</v>
      </c>
      <c r="G38" s="52">
        <f>'Приложение 1 (ОТЧЕТНЫЙ ПЕРИОД) '!G85</f>
        <v>0</v>
      </c>
      <c r="H38" s="52">
        <f>'Приложение 1 (ОТЧЕТНЫЙ ПЕРИОД) '!H85</f>
        <v>0</v>
      </c>
      <c r="I38" s="52">
        <f>'Приложение 1 (ОТЧЕТНЫЙ ПЕРИОД) '!I85</f>
        <v>0</v>
      </c>
      <c r="J38" s="616"/>
      <c r="K38" s="217">
        <f>'Приложение 1 (ОТЧЕТНЫЙ ПЕРИОД) '!K85</f>
        <v>7.3279999999999994</v>
      </c>
      <c r="L38" s="52">
        <f>'Приложение 1 (ОТЧЕТНЫЙ ПЕРИОД) '!L85</f>
        <v>38.484000000000002</v>
      </c>
      <c r="M38" s="52">
        <f>'Приложение 1 (ОТЧЕТНЫЙ ПЕРИОД) '!M85</f>
        <v>0</v>
      </c>
      <c r="N38" s="57">
        <f>'Приложение 1 (ОТЧЕТНЫЙ ПЕРИОД) '!N85</f>
        <v>73.651273000000003</v>
      </c>
      <c r="O38" s="105"/>
      <c r="P38" s="179"/>
      <c r="Q38" s="106"/>
      <c r="R38" s="607"/>
      <c r="S38" s="126"/>
      <c r="T38" s="126"/>
      <c r="U38" s="126"/>
      <c r="V38" s="126"/>
      <c r="W38" s="122"/>
      <c r="X38" s="123"/>
      <c r="Y38" s="106"/>
      <c r="Z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5"/>
      <c r="AS38" s="105"/>
      <c r="AT38" s="105"/>
      <c r="AU38" s="105"/>
      <c r="AV38" s="105"/>
      <c r="AW38" s="105"/>
      <c r="AX38" s="105"/>
      <c r="AY38" s="105"/>
      <c r="AZ38" s="105"/>
    </row>
    <row r="39" spans="1:52" s="16" customFormat="1" ht="24" thickBot="1" x14ac:dyDescent="0.3">
      <c r="A39" s="437"/>
      <c r="B39" s="445"/>
      <c r="C39" s="439"/>
      <c r="D39" s="283" t="s">
        <v>8</v>
      </c>
      <c r="E39" s="310">
        <f>'Приложение 1 (ОТЧЕТНЫЙ ПЕРИОД) '!E86</f>
        <v>1.512442099032258</v>
      </c>
      <c r="F39" s="310">
        <f>'Приложение 1 (ОТЧЕТНЫЙ ПЕРИОД) '!F86</f>
        <v>0</v>
      </c>
      <c r="G39" s="310">
        <f>'Приложение 1 (ОТЧЕТНЫЙ ПЕРИОД) '!G86</f>
        <v>0</v>
      </c>
      <c r="H39" s="310">
        <f>'Приложение 1 (ОТЧЕТНЫЙ ПЕРИОД) '!H86</f>
        <v>0</v>
      </c>
      <c r="I39" s="310">
        <f>'Приложение 1 (ОТЧЕТНЫЙ ПЕРИОД) '!I86</f>
        <v>0</v>
      </c>
      <c r="J39" s="617"/>
      <c r="K39" s="311">
        <f>'Приложение 1 (ОТЧЕТНЫЙ ПЕРИОД) '!K86</f>
        <v>4.1360000000000001</v>
      </c>
      <c r="L39" s="310">
        <f>'Приложение 1 (ОТЧЕТНЫЙ ПЕРИОД) '!L86</f>
        <v>0.73099999999999998</v>
      </c>
      <c r="M39" s="310">
        <f>'Приложение 1 (ОТЧЕТНЫЙ ПЕРИОД) '!M86</f>
        <v>0</v>
      </c>
      <c r="N39" s="312">
        <f>'Приложение 1 (ОТЧЕТНЫЙ ПЕРИОД) '!N86</f>
        <v>6.379442099032258</v>
      </c>
      <c r="O39" s="108"/>
      <c r="P39" s="179"/>
      <c r="Q39" s="109"/>
      <c r="R39" s="608"/>
      <c r="S39" s="127"/>
      <c r="T39" s="127"/>
      <c r="U39" s="127"/>
      <c r="V39" s="127"/>
      <c r="W39" s="124"/>
      <c r="X39" s="125"/>
      <c r="Y39" s="109"/>
      <c r="Z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8"/>
      <c r="AS39" s="108"/>
      <c r="AT39" s="108"/>
      <c r="AU39" s="108"/>
      <c r="AV39" s="108"/>
      <c r="AW39" s="108"/>
      <c r="AX39" s="108"/>
      <c r="AY39" s="108"/>
      <c r="AZ39" s="108"/>
    </row>
    <row r="40" spans="1:52" s="16" customFormat="1" ht="23.25" x14ac:dyDescent="0.35">
      <c r="A40"/>
      <c r="B40"/>
      <c r="C40" s="62"/>
      <c r="D40" s="63" t="s">
        <v>65</v>
      </c>
      <c r="E40" s="64">
        <f>E37+E38+E39</f>
        <v>29.351715099032255</v>
      </c>
      <c r="F40" s="64">
        <f>F37+F38+F39</f>
        <v>0</v>
      </c>
      <c r="G40" s="64">
        <f>G37+G38+G39</f>
        <v>0</v>
      </c>
      <c r="H40" s="64">
        <f>H37+H38+H39</f>
        <v>0</v>
      </c>
      <c r="I40" s="64">
        <f>I37+I38+I39</f>
        <v>0</v>
      </c>
      <c r="J40" s="64"/>
      <c r="K40" s="214">
        <f>K37+K38+K39</f>
        <v>11.463999999999999</v>
      </c>
      <c r="L40" s="64">
        <f>L37+L38+L39</f>
        <v>39.215000000000003</v>
      </c>
      <c r="M40" s="64">
        <f>M37+M38+M39</f>
        <v>0</v>
      </c>
      <c r="N40" s="64">
        <f>N37+N38+N39</f>
        <v>80.030715099032264</v>
      </c>
      <c r="O40" s="113"/>
      <c r="P40" s="183">
        <f>SUM(E40:O40)</f>
        <v>160.0614301980645</v>
      </c>
      <c r="Q40" s="109"/>
      <c r="R40" s="109"/>
      <c r="S40" s="101"/>
      <c r="T40" s="101"/>
      <c r="U40" s="101"/>
      <c r="V40" s="101"/>
      <c r="W40" s="109"/>
      <c r="X40" s="109"/>
      <c r="Y40" s="109"/>
      <c r="Z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8"/>
      <c r="AS40" s="108"/>
      <c r="AT40" s="108"/>
      <c r="AU40" s="108"/>
      <c r="AV40" s="108"/>
      <c r="AW40" s="108"/>
      <c r="AX40" s="108"/>
      <c r="AY40" s="108"/>
      <c r="AZ40" s="108"/>
    </row>
    <row r="41" spans="1:52" s="16" customFormat="1" ht="24" thickBot="1" x14ac:dyDescent="0.4">
      <c r="A41"/>
      <c r="B41"/>
      <c r="C41"/>
      <c r="D41" s="61" t="s">
        <v>65</v>
      </c>
      <c r="E41" s="60">
        <f>E40-E36</f>
        <v>0</v>
      </c>
      <c r="F41" s="60">
        <f>F40-F36</f>
        <v>0</v>
      </c>
      <c r="G41" s="60">
        <f>G40-G36</f>
        <v>0</v>
      </c>
      <c r="H41" s="60">
        <f>H40-H36</f>
        <v>0</v>
      </c>
      <c r="I41" s="60">
        <f>I40-I36</f>
        <v>0</v>
      </c>
      <c r="J41" s="60"/>
      <c r="K41" s="215">
        <f>K40-K36</f>
        <v>0</v>
      </c>
      <c r="L41" s="60">
        <f>L40-L36</f>
        <v>0</v>
      </c>
      <c r="M41" s="60">
        <f>M40-M36</f>
        <v>0</v>
      </c>
      <c r="N41" s="60">
        <f>N40-N36</f>
        <v>0</v>
      </c>
      <c r="O41" s="105"/>
      <c r="P41" s="182">
        <f>SUM(E41:O41)</f>
        <v>0</v>
      </c>
      <c r="Q41" s="109"/>
      <c r="R41" s="109"/>
      <c r="S41" s="101"/>
      <c r="T41" s="101"/>
      <c r="U41" s="101"/>
      <c r="V41" s="101"/>
      <c r="W41" s="109"/>
      <c r="X41" s="109"/>
      <c r="Y41" s="109"/>
      <c r="Z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8"/>
      <c r="AS41" s="108"/>
      <c r="AT41" s="108"/>
      <c r="AU41" s="108"/>
      <c r="AV41" s="108"/>
      <c r="AW41" s="108"/>
      <c r="AX41" s="108"/>
      <c r="AY41" s="108"/>
      <c r="AZ41" s="108"/>
    </row>
    <row r="42" spans="1:52" s="16" customFormat="1" ht="53.25" customHeight="1" thickBot="1" x14ac:dyDescent="0.3">
      <c r="A42" s="31"/>
      <c r="B42" s="32"/>
      <c r="C42" s="32"/>
      <c r="D42" s="32"/>
      <c r="E42" s="49" t="s">
        <v>43</v>
      </c>
      <c r="F42" s="48" t="s">
        <v>44</v>
      </c>
      <c r="G42" s="50"/>
      <c r="H42" s="32"/>
      <c r="I42" s="32"/>
      <c r="J42" s="32"/>
      <c r="K42" s="195"/>
      <c r="L42" s="32"/>
      <c r="M42" s="32"/>
      <c r="N42" s="33"/>
      <c r="O42" s="108"/>
      <c r="P42" s="179"/>
      <c r="Q42" s="109"/>
      <c r="R42" s="109"/>
      <c r="S42" s="101"/>
      <c r="T42" s="101"/>
      <c r="U42" s="101"/>
      <c r="V42" s="101"/>
      <c r="W42" s="109"/>
      <c r="X42" s="109"/>
      <c r="Y42" s="109"/>
      <c r="Z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8"/>
      <c r="AS42" s="108"/>
      <c r="AT42" s="108"/>
      <c r="AU42" s="108"/>
      <c r="AV42" s="108"/>
      <c r="AW42" s="108"/>
      <c r="AX42" s="108"/>
      <c r="AY42" s="108"/>
      <c r="AZ42" s="108"/>
    </row>
    <row r="43" spans="1:52" s="16" customFormat="1" ht="40.5" x14ac:dyDescent="0.25">
      <c r="A43" s="637" t="str">
        <f>E42</f>
        <v>II</v>
      </c>
      <c r="B43" s="35" t="s">
        <v>40</v>
      </c>
      <c r="C43" s="438"/>
      <c r="D43" s="54" t="s">
        <v>6</v>
      </c>
      <c r="E43" s="55">
        <f>'Приложение 1 (ОТЧЕТНЫЙ ПЕРИОД) '!E103</f>
        <v>0</v>
      </c>
      <c r="F43" s="55">
        <f>'Приложение 1 (ОТЧЕТНЫЙ ПЕРИОД) '!F103</f>
        <v>0</v>
      </c>
      <c r="G43" s="55">
        <f>'Приложение 1 (ОТЧЕТНЫЙ ПЕРИОД) '!G103</f>
        <v>0</v>
      </c>
      <c r="H43" s="55">
        <f>'Приложение 1 (ОТЧЕТНЫЙ ПЕРИОД) '!H103</f>
        <v>0</v>
      </c>
      <c r="I43" s="55">
        <f>'Приложение 1 (ОТЧЕТНЫЙ ПЕРИОД) '!I103</f>
        <v>0</v>
      </c>
      <c r="J43" s="615"/>
      <c r="K43" s="216">
        <f>'Приложение 1 (ОТЧЕТНЫЙ ПЕРИОД) '!K103</f>
        <v>0</v>
      </c>
      <c r="L43" s="55">
        <f>'Приложение 1 (ОТЧЕТНЫЙ ПЕРИОД) '!L103</f>
        <v>0</v>
      </c>
      <c r="M43" s="55">
        <f>'Приложение 1 (ОТЧЕТНЫЙ ПЕРИОД) '!M103</f>
        <v>0</v>
      </c>
      <c r="N43" s="56">
        <f>'Приложение 1 (ОТЧЕТНЫЙ ПЕРИОД) '!N103</f>
        <v>0</v>
      </c>
      <c r="O43" s="108"/>
      <c r="P43" s="179"/>
      <c r="Q43" s="109"/>
      <c r="R43" s="606" t="str">
        <f>B44</f>
        <v>ЗДРАВООХРАНЕНИЕ</v>
      </c>
      <c r="S43" s="128" t="str">
        <f>D43</f>
        <v>Всего</v>
      </c>
      <c r="T43" s="128">
        <f>E43</f>
        <v>0</v>
      </c>
      <c r="U43" s="128">
        <f t="shared" ref="U43:V43" si="25">F43</f>
        <v>0</v>
      </c>
      <c r="V43" s="128">
        <f t="shared" si="25"/>
        <v>0</v>
      </c>
      <c r="W43" s="128" t="e">
        <f>F43/E43%</f>
        <v>#DIV/0!</v>
      </c>
      <c r="X43" s="129" t="e">
        <f>G43/F43%</f>
        <v>#DIV/0!</v>
      </c>
      <c r="Y43" s="248" t="e">
        <f>V43/T43%</f>
        <v>#DIV/0!</v>
      </c>
      <c r="Z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8"/>
      <c r="AS43" s="108"/>
      <c r="AT43" s="108"/>
      <c r="AU43" s="108"/>
      <c r="AV43" s="108"/>
      <c r="AW43" s="108"/>
      <c r="AX43" s="108"/>
      <c r="AY43" s="108"/>
      <c r="AZ43" s="108"/>
    </row>
    <row r="44" spans="1:52" s="16" customFormat="1" ht="23.25" customHeight="1" x14ac:dyDescent="0.25">
      <c r="A44" s="436"/>
      <c r="B44" s="443" t="str">
        <f>F42</f>
        <v>ЗДРАВООХРАНЕНИЕ</v>
      </c>
      <c r="C44" s="438"/>
      <c r="D44" s="21" t="s">
        <v>15</v>
      </c>
      <c r="E44" s="52">
        <f>'Приложение 1 (ОТЧЕТНЫЙ ПЕРИОД) '!E104</f>
        <v>0</v>
      </c>
      <c r="F44" s="52">
        <f>'Приложение 1 (ОТЧЕТНЫЙ ПЕРИОД) '!F104</f>
        <v>0</v>
      </c>
      <c r="G44" s="52">
        <f>'Приложение 1 (ОТЧЕТНЫЙ ПЕРИОД) '!G104</f>
        <v>0</v>
      </c>
      <c r="H44" s="52">
        <f>'Приложение 1 (ОТЧЕТНЫЙ ПЕРИОД) '!H104</f>
        <v>0</v>
      </c>
      <c r="I44" s="52">
        <f>'Приложение 1 (ОТЧЕТНЫЙ ПЕРИОД) '!I104</f>
        <v>0</v>
      </c>
      <c r="J44" s="616"/>
      <c r="K44" s="217">
        <f>'Приложение 1 (ОТЧЕТНЫЙ ПЕРИОД) '!K104</f>
        <v>0</v>
      </c>
      <c r="L44" s="52">
        <f>'Приложение 1 (ОТЧЕТНЫЙ ПЕРИОД) '!L104</f>
        <v>0</v>
      </c>
      <c r="M44" s="52">
        <f>'Приложение 1 (ОТЧЕТНЫЙ ПЕРИОД) '!M104</f>
        <v>0</v>
      </c>
      <c r="N44" s="57">
        <f>'Приложение 1 (ОТЧЕТНЫЙ ПЕРИОД) '!N104</f>
        <v>0</v>
      </c>
      <c r="O44" s="108"/>
      <c r="P44" s="179"/>
      <c r="Q44" s="109"/>
      <c r="R44" s="607"/>
      <c r="S44" s="126"/>
      <c r="T44" s="126"/>
      <c r="U44" s="126"/>
      <c r="V44" s="126"/>
      <c r="W44" s="122"/>
      <c r="X44" s="123"/>
      <c r="Y44" s="109"/>
      <c r="Z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8"/>
      <c r="AS44" s="108"/>
      <c r="AT44" s="108"/>
      <c r="AU44" s="108"/>
      <c r="AV44" s="108"/>
      <c r="AW44" s="108"/>
      <c r="AX44" s="108"/>
      <c r="AY44" s="108"/>
      <c r="AZ44" s="108"/>
    </row>
    <row r="45" spans="1:52" s="16" customFormat="1" ht="23.25" customHeight="1" x14ac:dyDescent="0.25">
      <c r="A45" s="436"/>
      <c r="B45" s="444"/>
      <c r="C45" s="438"/>
      <c r="D45" s="21" t="s">
        <v>7</v>
      </c>
      <c r="E45" s="52">
        <f>'Приложение 1 (ОТЧЕТНЫЙ ПЕРИОД) '!E105</f>
        <v>0</v>
      </c>
      <c r="F45" s="52">
        <f>'Приложение 1 (ОТЧЕТНЫЙ ПЕРИОД) '!F105</f>
        <v>0</v>
      </c>
      <c r="G45" s="52">
        <f>'Приложение 1 (ОТЧЕТНЫЙ ПЕРИОД) '!G105</f>
        <v>0</v>
      </c>
      <c r="H45" s="52">
        <f>'Приложение 1 (ОТЧЕТНЫЙ ПЕРИОД) '!H105</f>
        <v>0</v>
      </c>
      <c r="I45" s="52">
        <f>'Приложение 1 (ОТЧЕТНЫЙ ПЕРИОД) '!I105</f>
        <v>0</v>
      </c>
      <c r="J45" s="616"/>
      <c r="K45" s="217">
        <f>'Приложение 1 (ОТЧЕТНЫЙ ПЕРИОД) '!K105</f>
        <v>0</v>
      </c>
      <c r="L45" s="52">
        <f>'Приложение 1 (ОТЧЕТНЫЙ ПЕРИОД) '!L105</f>
        <v>0</v>
      </c>
      <c r="M45" s="52">
        <f>'Приложение 1 (ОТЧЕТНЫЙ ПЕРИОД) '!M105</f>
        <v>0</v>
      </c>
      <c r="N45" s="57">
        <f>'Приложение 1 (ОТЧЕТНЫЙ ПЕРИОД) '!N105</f>
        <v>0</v>
      </c>
      <c r="O45" s="108"/>
      <c r="P45" s="179"/>
      <c r="Q45" s="109"/>
      <c r="R45" s="607"/>
      <c r="S45" s="126"/>
      <c r="T45" s="126"/>
      <c r="U45" s="126"/>
      <c r="V45" s="126"/>
      <c r="W45" s="122"/>
      <c r="X45" s="123"/>
      <c r="Y45" s="109"/>
      <c r="Z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8"/>
      <c r="AS45" s="108"/>
      <c r="AT45" s="108"/>
      <c r="AU45" s="108"/>
      <c r="AV45" s="108"/>
      <c r="AW45" s="108"/>
      <c r="AX45" s="108"/>
      <c r="AY45" s="108"/>
      <c r="AZ45" s="108"/>
    </row>
    <row r="46" spans="1:52" s="16" customFormat="1" ht="23.25" customHeight="1" thickBot="1" x14ac:dyDescent="0.3">
      <c r="A46" s="437"/>
      <c r="B46" s="445"/>
      <c r="C46" s="439"/>
      <c r="D46" s="283" t="s">
        <v>8</v>
      </c>
      <c r="E46" s="310">
        <f>'Приложение 1 (ОТЧЕТНЫЙ ПЕРИОД) '!E106</f>
        <v>0</v>
      </c>
      <c r="F46" s="310">
        <f>'Приложение 1 (ОТЧЕТНЫЙ ПЕРИОД) '!F106</f>
        <v>0</v>
      </c>
      <c r="G46" s="310">
        <f>'Приложение 1 (ОТЧЕТНЫЙ ПЕРИОД) '!G106</f>
        <v>0</v>
      </c>
      <c r="H46" s="310">
        <f>'Приложение 1 (ОТЧЕТНЫЙ ПЕРИОД) '!H106</f>
        <v>0</v>
      </c>
      <c r="I46" s="310">
        <f>'Приложение 1 (ОТЧЕТНЫЙ ПЕРИОД) '!I106</f>
        <v>0</v>
      </c>
      <c r="J46" s="617"/>
      <c r="K46" s="311">
        <f>'Приложение 1 (ОТЧЕТНЫЙ ПЕРИОД) '!K106</f>
        <v>0</v>
      </c>
      <c r="L46" s="310">
        <f>'Приложение 1 (ОТЧЕТНЫЙ ПЕРИОД) '!L106</f>
        <v>0</v>
      </c>
      <c r="M46" s="310">
        <f>'Приложение 1 (ОТЧЕТНЫЙ ПЕРИОД) '!M106</f>
        <v>0</v>
      </c>
      <c r="N46" s="312">
        <f>'Приложение 1 (ОТЧЕТНЫЙ ПЕРИОД) '!N106</f>
        <v>0</v>
      </c>
      <c r="O46" s="108"/>
      <c r="P46" s="179"/>
      <c r="Q46" s="109"/>
      <c r="R46" s="608"/>
      <c r="S46" s="127"/>
      <c r="T46" s="127"/>
      <c r="U46" s="127"/>
      <c r="V46" s="127"/>
      <c r="W46" s="124"/>
      <c r="X46" s="125"/>
      <c r="Y46" s="109"/>
      <c r="Z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8"/>
      <c r="AS46" s="108"/>
      <c r="AT46" s="108"/>
      <c r="AU46" s="108"/>
      <c r="AV46" s="108"/>
      <c r="AW46" s="108"/>
      <c r="AX46" s="108"/>
      <c r="AY46" s="108"/>
      <c r="AZ46" s="108"/>
    </row>
    <row r="47" spans="1:52" s="16" customFormat="1" ht="23.25" x14ac:dyDescent="0.35">
      <c r="A47"/>
      <c r="B47"/>
      <c r="C47" s="62"/>
      <c r="D47" s="63" t="s">
        <v>65</v>
      </c>
      <c r="E47" s="64">
        <f>E44+E45+E46</f>
        <v>0</v>
      </c>
      <c r="F47" s="64">
        <f>F44+F45+F46</f>
        <v>0</v>
      </c>
      <c r="G47" s="64">
        <f>G44+G45+G46</f>
        <v>0</v>
      </c>
      <c r="H47" s="64">
        <f>H44+H45+H46</f>
        <v>0</v>
      </c>
      <c r="I47" s="64">
        <f>I44+I45+I46</f>
        <v>0</v>
      </c>
      <c r="J47" s="64"/>
      <c r="K47" s="214">
        <f>K44+K45+K46</f>
        <v>0</v>
      </c>
      <c r="L47" s="64">
        <f>L44+L45+L46</f>
        <v>0</v>
      </c>
      <c r="M47" s="64">
        <f>M44+M45+M46</f>
        <v>0</v>
      </c>
      <c r="N47" s="64">
        <f>N44+N45+N46</f>
        <v>0</v>
      </c>
      <c r="O47" s="113"/>
      <c r="P47" s="183">
        <f>SUM(E47:O47)</f>
        <v>0</v>
      </c>
      <c r="Q47" s="109"/>
      <c r="R47" s="109"/>
      <c r="S47" s="101"/>
      <c r="T47" s="101"/>
      <c r="U47" s="101"/>
      <c r="V47" s="101"/>
      <c r="W47" s="109"/>
      <c r="X47" s="109"/>
      <c r="Y47" s="109"/>
      <c r="Z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8"/>
      <c r="AS47" s="108"/>
      <c r="AT47" s="108"/>
      <c r="AU47" s="108"/>
      <c r="AV47" s="108"/>
      <c r="AW47" s="108"/>
      <c r="AX47" s="108"/>
      <c r="AY47" s="108"/>
      <c r="AZ47" s="108"/>
    </row>
    <row r="48" spans="1:52" s="16" customFormat="1" ht="23.25" x14ac:dyDescent="0.35">
      <c r="A48"/>
      <c r="B48"/>
      <c r="C48"/>
      <c r="D48" s="61" t="s">
        <v>65</v>
      </c>
      <c r="E48" s="60">
        <f>E47-E43</f>
        <v>0</v>
      </c>
      <c r="F48" s="60">
        <f>F47-F43</f>
        <v>0</v>
      </c>
      <c r="G48" s="60">
        <f>G47-G43</f>
        <v>0</v>
      </c>
      <c r="H48" s="60">
        <f>H47-H43</f>
        <v>0</v>
      </c>
      <c r="I48" s="60">
        <f>I47-I43</f>
        <v>0</v>
      </c>
      <c r="J48" s="60"/>
      <c r="K48" s="215">
        <f>K47-K43</f>
        <v>0</v>
      </c>
      <c r="L48" s="60">
        <f>L47-L43</f>
        <v>0</v>
      </c>
      <c r="M48" s="60">
        <f>M47-M43</f>
        <v>0</v>
      </c>
      <c r="N48" s="60">
        <f>N47-N43</f>
        <v>0</v>
      </c>
      <c r="O48" s="105"/>
      <c r="P48" s="182">
        <f>SUM(E48:O48)</f>
        <v>0</v>
      </c>
      <c r="Q48" s="109"/>
      <c r="R48" s="109"/>
      <c r="S48" s="101"/>
      <c r="T48" s="101"/>
      <c r="U48" s="101"/>
      <c r="V48" s="101"/>
      <c r="W48" s="109"/>
      <c r="X48" s="109"/>
      <c r="Y48" s="109"/>
      <c r="Z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8"/>
      <c r="AS48" s="108"/>
      <c r="AT48" s="108"/>
      <c r="AU48" s="108"/>
      <c r="AV48" s="108"/>
      <c r="AW48" s="108"/>
      <c r="AX48" s="108"/>
      <c r="AY48" s="108"/>
      <c r="AZ48" s="108"/>
    </row>
    <row r="49" spans="1:52" s="16" customFormat="1" ht="26.25" hidden="1" customHeight="1" thickBot="1" x14ac:dyDescent="0.4">
      <c r="A49" s="621" t="s">
        <v>75</v>
      </c>
      <c r="B49" s="622"/>
      <c r="C49" s="622"/>
      <c r="D49" s="622"/>
      <c r="E49" s="622"/>
      <c r="F49" s="622"/>
      <c r="G49" s="622"/>
      <c r="H49" s="622"/>
      <c r="I49" s="622"/>
      <c r="J49" s="622"/>
      <c r="K49" s="623"/>
      <c r="L49" s="623"/>
      <c r="M49" s="623"/>
      <c r="N49" s="624"/>
      <c r="O49" s="105"/>
      <c r="P49" s="182"/>
      <c r="Q49" s="109"/>
      <c r="R49" s="109"/>
      <c r="S49" s="101"/>
      <c r="T49" s="101"/>
      <c r="U49" s="101"/>
      <c r="V49" s="101"/>
      <c r="W49" s="109"/>
      <c r="X49" s="109"/>
      <c r="Y49" s="109"/>
      <c r="Z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8"/>
      <c r="AS49" s="108"/>
      <c r="AT49" s="108"/>
      <c r="AU49" s="108"/>
      <c r="AV49" s="108"/>
      <c r="AW49" s="108"/>
      <c r="AX49" s="108"/>
      <c r="AY49" s="108"/>
      <c r="AZ49" s="108"/>
    </row>
    <row r="50" spans="1:52" s="16" customFormat="1" ht="23.25" hidden="1" x14ac:dyDescent="0.35">
      <c r="A50" s="561" t="s">
        <v>9</v>
      </c>
      <c r="B50" s="138"/>
      <c r="C50" s="235"/>
      <c r="D50" s="158"/>
      <c r="E50" s="139">
        <f>'Приложение 1 (ОТЧЕТНЫЙ ПЕРИОД) '!E89</f>
        <v>0</v>
      </c>
      <c r="F50" s="139">
        <f>'Приложение 1 (ОТЧЕТНЫЙ ПЕРИОД) '!F89</f>
        <v>0</v>
      </c>
      <c r="G50" s="139">
        <f>'Приложение 1 (ОТЧЕТНЫЙ ПЕРИОД) '!G89</f>
        <v>0</v>
      </c>
      <c r="H50" s="139">
        <f>'Приложение 1 (ОТЧЕТНЫЙ ПЕРИОД) '!H89</f>
        <v>0</v>
      </c>
      <c r="I50" s="139">
        <f>'Приложение 1 (ОТЧЕТНЫЙ ПЕРИОД) '!I89</f>
        <v>0</v>
      </c>
      <c r="J50" s="150"/>
      <c r="K50" s="231">
        <f>'Приложение 1 (ОТЧЕТНЫЙ ПЕРИОД) '!K89</f>
        <v>0</v>
      </c>
      <c r="L50" s="139">
        <f>'Приложение 1 (ОТЧЕТНЫЙ ПЕРИОД) '!L89</f>
        <v>0</v>
      </c>
      <c r="M50" s="139">
        <f>'Приложение 1 (ОТЧЕТНЫЙ ПЕРИОД) '!M89</f>
        <v>0</v>
      </c>
      <c r="N50" s="151">
        <f>'Приложение 1 (ОТЧЕТНЫЙ ПЕРИОД) '!N89</f>
        <v>0</v>
      </c>
      <c r="O50" s="105"/>
      <c r="P50" s="182"/>
      <c r="Q50" s="245"/>
      <c r="R50" s="245"/>
      <c r="S50" s="101"/>
      <c r="T50" s="101"/>
      <c r="U50" s="101"/>
      <c r="V50" s="101"/>
      <c r="W50" s="109"/>
      <c r="X50" s="109"/>
      <c r="Y50" s="109"/>
      <c r="Z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8"/>
      <c r="AS50" s="108"/>
      <c r="AT50" s="108"/>
      <c r="AU50" s="108"/>
      <c r="AV50" s="108"/>
      <c r="AW50" s="108"/>
      <c r="AX50" s="108"/>
      <c r="AY50" s="108"/>
      <c r="AZ50" s="108"/>
    </row>
    <row r="51" spans="1:52" s="16" customFormat="1" ht="22.5" hidden="1" customHeight="1" x14ac:dyDescent="0.35">
      <c r="A51" s="562"/>
      <c r="B51" s="4"/>
      <c r="C51" s="236"/>
      <c r="D51" s="159"/>
      <c r="E51" s="140">
        <f>'Приложение 1 (ОТЧЕТНЫЙ ПЕРИОД) '!E90</f>
        <v>0</v>
      </c>
      <c r="F51" s="133">
        <f>'Приложение 1 (ОТЧЕТНЫЙ ПЕРИОД) '!F90</f>
        <v>0</v>
      </c>
      <c r="G51" s="133">
        <f>'Приложение 1 (ОТЧЕТНЫЙ ПЕРИОД) '!G90</f>
        <v>0</v>
      </c>
      <c r="H51" s="133">
        <f>'Приложение 1 (ОТЧЕТНЫЙ ПЕРИОД) '!H90</f>
        <v>0</v>
      </c>
      <c r="I51" s="133">
        <f>'Приложение 1 (ОТЧЕТНЫЙ ПЕРИОД) '!I90</f>
        <v>0</v>
      </c>
      <c r="J51" s="152"/>
      <c r="K51" s="232">
        <f>'Приложение 1 (ОТЧЕТНЫЙ ПЕРИОД) '!K90</f>
        <v>0</v>
      </c>
      <c r="L51" s="133">
        <f>'Приложение 1 (ОТЧЕТНЫЙ ПЕРИОД) '!L90</f>
        <v>0</v>
      </c>
      <c r="M51" s="133">
        <f>'Приложение 1 (ОТЧЕТНЫЙ ПЕРИОД) '!M90</f>
        <v>0</v>
      </c>
      <c r="N51" s="153">
        <f>'Приложение 1 (ОТЧЕТНЫЙ ПЕРИОД) '!N90</f>
        <v>0</v>
      </c>
      <c r="O51" s="105"/>
      <c r="P51" s="182"/>
      <c r="Q51" s="245"/>
      <c r="R51" s="245"/>
      <c r="S51" s="101"/>
      <c r="T51" s="101"/>
      <c r="U51" s="101"/>
      <c r="V51" s="101"/>
      <c r="W51" s="109"/>
      <c r="X51" s="109"/>
      <c r="Y51" s="109"/>
      <c r="Z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8"/>
      <c r="AS51" s="108"/>
      <c r="AT51" s="108"/>
      <c r="AU51" s="108"/>
      <c r="AV51" s="108"/>
      <c r="AW51" s="108"/>
      <c r="AX51" s="108"/>
      <c r="AY51" s="108"/>
      <c r="AZ51" s="108"/>
    </row>
    <row r="52" spans="1:52" s="16" customFormat="1" ht="23.25" hidden="1" x14ac:dyDescent="0.35">
      <c r="A52" s="562" t="s">
        <v>10</v>
      </c>
      <c r="B52" s="134"/>
      <c r="C52" s="237"/>
      <c r="D52" s="160"/>
      <c r="E52" s="135">
        <f>'Приложение 1 (ОТЧЕТНЫЙ ПЕРИОД) '!E91</f>
        <v>0</v>
      </c>
      <c r="F52" s="135">
        <f>'Приложение 1 (ОТЧЕТНЫЙ ПЕРИОД) '!F91</f>
        <v>0</v>
      </c>
      <c r="G52" s="135">
        <f>'Приложение 1 (ОТЧЕТНЫЙ ПЕРИОД) '!G91</f>
        <v>0</v>
      </c>
      <c r="H52" s="135">
        <f>'Приложение 1 (ОТЧЕТНЫЙ ПЕРИОД) '!H91</f>
        <v>0</v>
      </c>
      <c r="I52" s="135">
        <f>'Приложение 1 (ОТЧЕТНЫЙ ПЕРИОД) '!I91</f>
        <v>0</v>
      </c>
      <c r="J52" s="154"/>
      <c r="K52" s="233">
        <f>'Приложение 1 (ОТЧЕТНЫЙ ПЕРИОД) '!K91</f>
        <v>0</v>
      </c>
      <c r="L52" s="135">
        <f>'Приложение 1 (ОТЧЕТНЫЙ ПЕРИОД) '!L91</f>
        <v>0</v>
      </c>
      <c r="M52" s="135">
        <f>'Приложение 1 (ОТЧЕТНЫЙ ПЕРИОД) '!M91</f>
        <v>0</v>
      </c>
      <c r="N52" s="155">
        <f>'Приложение 1 (ОТЧЕТНЫЙ ПЕРИОД) '!N91</f>
        <v>0</v>
      </c>
      <c r="O52" s="105"/>
      <c r="P52" s="182"/>
      <c r="Q52" s="245"/>
      <c r="R52" s="245"/>
      <c r="S52" s="101"/>
      <c r="T52" s="101"/>
      <c r="U52" s="101"/>
      <c r="V52" s="101"/>
      <c r="W52" s="109"/>
      <c r="X52" s="109"/>
      <c r="Y52" s="109"/>
      <c r="Z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s="16" customFormat="1" ht="22.5" hidden="1" customHeight="1" x14ac:dyDescent="0.35">
      <c r="A53" s="562"/>
      <c r="B53" s="4"/>
      <c r="C53" s="236"/>
      <c r="D53" s="159"/>
      <c r="E53" s="140">
        <f>'Приложение 1 (ОТЧЕТНЫЙ ПЕРИОД) '!E92</f>
        <v>0</v>
      </c>
      <c r="F53" s="133">
        <f>'Приложение 1 (ОТЧЕТНЫЙ ПЕРИОД) '!F92</f>
        <v>0</v>
      </c>
      <c r="G53" s="133">
        <f>'Приложение 1 (ОТЧЕТНЫЙ ПЕРИОД) '!G92</f>
        <v>0</v>
      </c>
      <c r="H53" s="133">
        <f>'Приложение 1 (ОТЧЕТНЫЙ ПЕРИОД) '!H92</f>
        <v>0</v>
      </c>
      <c r="I53" s="133">
        <f>'Приложение 1 (ОТЧЕТНЫЙ ПЕРИОД) '!I92</f>
        <v>0</v>
      </c>
      <c r="J53" s="152"/>
      <c r="K53" s="232">
        <f>'Приложение 1 (ОТЧЕТНЫЙ ПЕРИОД) '!K92</f>
        <v>0</v>
      </c>
      <c r="L53" s="133">
        <f>'Приложение 1 (ОТЧЕТНЫЙ ПЕРИОД) '!L92</f>
        <v>0</v>
      </c>
      <c r="M53" s="133">
        <f>'Приложение 1 (ОТЧЕТНЫЙ ПЕРИОД) '!M92</f>
        <v>0</v>
      </c>
      <c r="N53" s="153">
        <f>'Приложение 1 (ОТЧЕТНЫЙ ПЕРИОД) '!N92</f>
        <v>0</v>
      </c>
      <c r="O53" s="105"/>
      <c r="P53" s="182"/>
      <c r="Q53" s="245"/>
      <c r="R53" s="245"/>
      <c r="S53" s="101"/>
      <c r="T53" s="101"/>
      <c r="U53" s="101"/>
      <c r="V53" s="101"/>
      <c r="W53" s="109"/>
      <c r="X53" s="109"/>
      <c r="Y53" s="109"/>
      <c r="Z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8"/>
      <c r="AS53" s="108"/>
      <c r="AT53" s="108"/>
      <c r="AU53" s="108"/>
      <c r="AV53" s="108"/>
      <c r="AW53" s="108"/>
      <c r="AX53" s="108"/>
      <c r="AY53" s="108"/>
      <c r="AZ53" s="108"/>
    </row>
    <row r="54" spans="1:52" s="16" customFormat="1" ht="23.25" hidden="1" x14ac:dyDescent="0.35">
      <c r="A54" s="562" t="s">
        <v>69</v>
      </c>
      <c r="B54" s="134"/>
      <c r="C54" s="237"/>
      <c r="D54" s="160"/>
      <c r="E54" s="135">
        <f>'Приложение 1 (ОТЧЕТНЫЙ ПЕРИОД) '!E93</f>
        <v>0</v>
      </c>
      <c r="F54" s="135">
        <f>'Приложение 1 (ОТЧЕТНЫЙ ПЕРИОД) '!F93</f>
        <v>0</v>
      </c>
      <c r="G54" s="135">
        <f>'Приложение 1 (ОТЧЕТНЫЙ ПЕРИОД) '!G93</f>
        <v>0</v>
      </c>
      <c r="H54" s="135">
        <f>'Приложение 1 (ОТЧЕТНЫЙ ПЕРИОД) '!H93</f>
        <v>0</v>
      </c>
      <c r="I54" s="135">
        <f>'Приложение 1 (ОТЧЕТНЫЙ ПЕРИОД) '!I93</f>
        <v>0</v>
      </c>
      <c r="J54" s="154"/>
      <c r="K54" s="233">
        <f>'Приложение 1 (ОТЧЕТНЫЙ ПЕРИОД) '!K93</f>
        <v>0</v>
      </c>
      <c r="L54" s="135">
        <f>'Приложение 1 (ОТЧЕТНЫЙ ПЕРИОД) '!L93</f>
        <v>0</v>
      </c>
      <c r="M54" s="135">
        <f>'Приложение 1 (ОТЧЕТНЫЙ ПЕРИОД) '!M93</f>
        <v>0</v>
      </c>
      <c r="N54" s="155">
        <f>'Приложение 1 (ОТЧЕТНЫЙ ПЕРИОД) '!N93</f>
        <v>0</v>
      </c>
      <c r="O54" s="105"/>
      <c r="P54" s="182"/>
      <c r="Q54" s="245"/>
      <c r="R54" s="245"/>
      <c r="S54" s="101"/>
      <c r="T54" s="101"/>
      <c r="U54" s="101"/>
      <c r="V54" s="101"/>
      <c r="W54" s="109"/>
      <c r="X54" s="109"/>
      <c r="Y54" s="109"/>
      <c r="Z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8"/>
      <c r="AS54" s="108"/>
      <c r="AT54" s="108"/>
      <c r="AU54" s="108"/>
      <c r="AV54" s="108"/>
      <c r="AW54" s="108"/>
      <c r="AX54" s="108"/>
      <c r="AY54" s="108"/>
      <c r="AZ54" s="108"/>
    </row>
    <row r="55" spans="1:52" s="16" customFormat="1" ht="22.5" hidden="1" customHeight="1" x14ac:dyDescent="0.35">
      <c r="A55" s="562"/>
      <c r="B55" s="4"/>
      <c r="C55" s="236"/>
      <c r="D55" s="159"/>
      <c r="E55" s="140">
        <f>'Приложение 1 (ОТЧЕТНЫЙ ПЕРИОД) '!E94</f>
        <v>0</v>
      </c>
      <c r="F55" s="133">
        <f>'Приложение 1 (ОТЧЕТНЫЙ ПЕРИОД) '!F94</f>
        <v>0</v>
      </c>
      <c r="G55" s="133">
        <f>'Приложение 1 (ОТЧЕТНЫЙ ПЕРИОД) '!G94</f>
        <v>0</v>
      </c>
      <c r="H55" s="133">
        <f>'Приложение 1 (ОТЧЕТНЫЙ ПЕРИОД) '!H94</f>
        <v>0</v>
      </c>
      <c r="I55" s="133">
        <f>'Приложение 1 (ОТЧЕТНЫЙ ПЕРИОД) '!I94</f>
        <v>0</v>
      </c>
      <c r="J55" s="152"/>
      <c r="K55" s="232">
        <f>'Приложение 1 (ОТЧЕТНЫЙ ПЕРИОД) '!K94</f>
        <v>0</v>
      </c>
      <c r="L55" s="133">
        <f>'Приложение 1 (ОТЧЕТНЫЙ ПЕРИОД) '!L94</f>
        <v>0</v>
      </c>
      <c r="M55" s="133">
        <f>'Приложение 1 (ОТЧЕТНЫЙ ПЕРИОД) '!M94</f>
        <v>0</v>
      </c>
      <c r="N55" s="153">
        <f>'Приложение 1 (ОТЧЕТНЫЙ ПЕРИОД) '!N94</f>
        <v>0</v>
      </c>
      <c r="O55" s="105"/>
      <c r="P55" s="182"/>
      <c r="Q55" s="245"/>
      <c r="R55" s="245"/>
      <c r="S55" s="101"/>
      <c r="T55" s="101"/>
      <c r="U55" s="101"/>
      <c r="V55" s="101"/>
      <c r="W55" s="109"/>
      <c r="X55" s="109"/>
      <c r="Y55" s="109"/>
      <c r="Z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8"/>
      <c r="AS55" s="108"/>
      <c r="AT55" s="108"/>
      <c r="AU55" s="108"/>
      <c r="AV55" s="108"/>
      <c r="AW55" s="108"/>
      <c r="AX55" s="108"/>
      <c r="AY55" s="108"/>
      <c r="AZ55" s="108"/>
    </row>
    <row r="56" spans="1:52" s="16" customFormat="1" ht="23.25" hidden="1" x14ac:dyDescent="0.35">
      <c r="A56" s="562" t="s">
        <v>70</v>
      </c>
      <c r="B56" s="134"/>
      <c r="C56" s="237"/>
      <c r="D56" s="160"/>
      <c r="E56" s="135">
        <f>'Приложение 1 (ОТЧЕТНЫЙ ПЕРИОД) '!E95</f>
        <v>0</v>
      </c>
      <c r="F56" s="135">
        <f>'Приложение 1 (ОТЧЕТНЫЙ ПЕРИОД) '!F95</f>
        <v>0</v>
      </c>
      <c r="G56" s="135">
        <f>'Приложение 1 (ОТЧЕТНЫЙ ПЕРИОД) '!G95</f>
        <v>0</v>
      </c>
      <c r="H56" s="135">
        <f>'Приложение 1 (ОТЧЕТНЫЙ ПЕРИОД) '!H95</f>
        <v>0</v>
      </c>
      <c r="I56" s="135">
        <f>'Приложение 1 (ОТЧЕТНЫЙ ПЕРИОД) '!I95</f>
        <v>0</v>
      </c>
      <c r="J56" s="154"/>
      <c r="K56" s="233">
        <f>'Приложение 1 (ОТЧЕТНЫЙ ПЕРИОД) '!K95</f>
        <v>0</v>
      </c>
      <c r="L56" s="135">
        <f>'Приложение 1 (ОТЧЕТНЫЙ ПЕРИОД) '!L95</f>
        <v>0</v>
      </c>
      <c r="M56" s="135">
        <f>'Приложение 1 (ОТЧЕТНЫЙ ПЕРИОД) '!M95</f>
        <v>0</v>
      </c>
      <c r="N56" s="155">
        <f>'Приложение 1 (ОТЧЕТНЫЙ ПЕРИОД) '!N95</f>
        <v>0</v>
      </c>
      <c r="O56" s="105"/>
      <c r="P56" s="182"/>
      <c r="Q56" s="245"/>
      <c r="R56" s="245"/>
      <c r="S56" s="101"/>
      <c r="T56" s="101"/>
      <c r="U56" s="101"/>
      <c r="V56" s="101"/>
      <c r="W56" s="109"/>
      <c r="X56" s="109"/>
      <c r="Y56" s="109"/>
      <c r="Z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8"/>
      <c r="AS56" s="108"/>
      <c r="AT56" s="108"/>
      <c r="AU56" s="108"/>
      <c r="AV56" s="108"/>
      <c r="AW56" s="108"/>
      <c r="AX56" s="108"/>
      <c r="AY56" s="108"/>
      <c r="AZ56" s="108"/>
    </row>
    <row r="57" spans="1:52" s="16" customFormat="1" ht="23.25" hidden="1" customHeight="1" thickBot="1" x14ac:dyDescent="0.4">
      <c r="A57" s="563"/>
      <c r="B57" s="136"/>
      <c r="C57" s="238"/>
      <c r="D57" s="161"/>
      <c r="E57" s="141">
        <f>'Приложение 1 (ОТЧЕТНЫЙ ПЕРИОД) '!E96</f>
        <v>0</v>
      </c>
      <c r="F57" s="137">
        <f>'Приложение 1 (ОТЧЕТНЫЙ ПЕРИОД) '!F96</f>
        <v>0</v>
      </c>
      <c r="G57" s="137">
        <f>'Приложение 1 (ОТЧЕТНЫЙ ПЕРИОД) '!G96</f>
        <v>0</v>
      </c>
      <c r="H57" s="137">
        <f>'Приложение 1 (ОТЧЕТНЫЙ ПЕРИОД) '!H96</f>
        <v>0</v>
      </c>
      <c r="I57" s="137">
        <f>'Приложение 1 (ОТЧЕТНЫЙ ПЕРИОД) '!I96</f>
        <v>0</v>
      </c>
      <c r="J57" s="156"/>
      <c r="K57" s="234">
        <f>'Приложение 1 (ОТЧЕТНЫЙ ПЕРИОД) '!K96</f>
        <v>0</v>
      </c>
      <c r="L57" s="137">
        <f>'Приложение 1 (ОТЧЕТНЫЙ ПЕРИОД) '!L96</f>
        <v>0</v>
      </c>
      <c r="M57" s="137">
        <f>'Приложение 1 (ОТЧЕТНЫЙ ПЕРИОД) '!M96</f>
        <v>0</v>
      </c>
      <c r="N57" s="157">
        <f>'Приложение 1 (ОТЧЕТНЫЙ ПЕРИОД) '!N96</f>
        <v>0</v>
      </c>
      <c r="O57" s="105"/>
      <c r="P57" s="182"/>
      <c r="Q57" s="245"/>
      <c r="R57" s="245"/>
      <c r="S57" s="101"/>
      <c r="T57" s="101"/>
      <c r="U57" s="101"/>
      <c r="V57" s="101"/>
      <c r="W57" s="109"/>
      <c r="X57" s="109"/>
      <c r="Y57" s="109"/>
      <c r="Z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8"/>
      <c r="AS57" s="108"/>
      <c r="AT57" s="108"/>
      <c r="AU57" s="108"/>
      <c r="AV57" s="108"/>
      <c r="AW57" s="108"/>
      <c r="AX57" s="108"/>
      <c r="AY57" s="108"/>
      <c r="AZ57" s="108"/>
    </row>
    <row r="58" spans="1:52" s="16" customFormat="1" ht="9.75" hidden="1" customHeight="1" x14ac:dyDescent="0.35">
      <c r="A58"/>
      <c r="B58"/>
      <c r="C58"/>
      <c r="D58" s="61"/>
      <c r="E58" s="60"/>
      <c r="F58" s="60"/>
      <c r="G58" s="60"/>
      <c r="H58" s="60"/>
      <c r="I58" s="60"/>
      <c r="J58" s="60"/>
      <c r="K58" s="215"/>
      <c r="L58" s="60"/>
      <c r="M58" s="60"/>
      <c r="N58" s="60"/>
      <c r="O58" s="105"/>
      <c r="P58" s="182"/>
      <c r="Q58" s="109"/>
      <c r="R58" s="109"/>
      <c r="S58" s="101"/>
      <c r="T58" s="101"/>
      <c r="U58" s="101"/>
      <c r="V58" s="101"/>
      <c r="W58" s="109"/>
      <c r="X58" s="109"/>
      <c r="Y58" s="109"/>
      <c r="Z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8"/>
      <c r="AS58" s="108"/>
      <c r="AT58" s="108"/>
      <c r="AU58" s="108"/>
      <c r="AV58" s="108"/>
      <c r="AW58" s="108"/>
      <c r="AX58" s="108"/>
      <c r="AY58" s="108"/>
      <c r="AZ58" s="108"/>
    </row>
    <row r="59" spans="1:52" s="16" customFormat="1" ht="10.5" customHeight="1" thickBot="1" x14ac:dyDescent="0.4">
      <c r="A59"/>
      <c r="B59"/>
      <c r="C59"/>
      <c r="D59" s="61"/>
      <c r="E59" s="60"/>
      <c r="F59" s="60"/>
      <c r="G59" s="60"/>
      <c r="H59" s="60"/>
      <c r="I59" s="60"/>
      <c r="J59" s="60"/>
      <c r="K59" s="215"/>
      <c r="L59" s="60"/>
      <c r="M59" s="60"/>
      <c r="N59" s="60"/>
      <c r="O59" s="105"/>
      <c r="P59" s="182"/>
      <c r="Q59" s="109"/>
      <c r="R59" s="109"/>
      <c r="S59" s="101"/>
      <c r="T59" s="101"/>
      <c r="U59" s="101"/>
      <c r="V59" s="101"/>
      <c r="W59" s="109"/>
      <c r="X59" s="109"/>
      <c r="Y59" s="109"/>
      <c r="Z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8"/>
      <c r="AS59" s="108"/>
      <c r="AT59" s="108"/>
      <c r="AU59" s="108"/>
      <c r="AV59" s="108"/>
      <c r="AW59" s="108"/>
      <c r="AX59" s="108"/>
      <c r="AY59" s="108"/>
      <c r="AZ59" s="108"/>
    </row>
    <row r="60" spans="1:52" s="16" customFormat="1" ht="39.75" customHeight="1" thickBot="1" x14ac:dyDescent="0.3">
      <c r="A60" s="31"/>
      <c r="B60" s="32"/>
      <c r="C60" s="32"/>
      <c r="D60" s="32"/>
      <c r="E60" s="49" t="s">
        <v>45</v>
      </c>
      <c r="F60" s="48" t="s">
        <v>46</v>
      </c>
      <c r="G60" s="50"/>
      <c r="H60" s="32"/>
      <c r="I60" s="32"/>
      <c r="J60" s="32"/>
      <c r="K60" s="195"/>
      <c r="L60" s="32"/>
      <c r="M60" s="32"/>
      <c r="N60" s="33"/>
      <c r="O60" s="108"/>
      <c r="P60" s="179"/>
      <c r="Q60" s="109"/>
      <c r="R60" s="109"/>
      <c r="S60" s="101"/>
      <c r="T60" s="101"/>
      <c r="U60" s="101"/>
      <c r="V60" s="101"/>
      <c r="W60" s="109"/>
      <c r="X60" s="109"/>
      <c r="Y60" s="109"/>
      <c r="Z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8"/>
      <c r="AS60" s="108"/>
      <c r="AT60" s="108"/>
      <c r="AU60" s="108"/>
      <c r="AV60" s="108"/>
      <c r="AW60" s="108"/>
      <c r="AX60" s="108"/>
      <c r="AY60" s="108"/>
      <c r="AZ60" s="108"/>
    </row>
    <row r="61" spans="1:52" s="16" customFormat="1" ht="40.5" x14ac:dyDescent="0.25">
      <c r="A61" s="436" t="str">
        <f>E60</f>
        <v>III</v>
      </c>
      <c r="B61" s="35" t="s">
        <v>40</v>
      </c>
      <c r="C61" s="438"/>
      <c r="D61" s="54" t="s">
        <v>6</v>
      </c>
      <c r="E61" s="55">
        <f>'Приложение 1 (ОТЧЕТНЫЙ ПЕРИОД) '!E131</f>
        <v>5.84</v>
      </c>
      <c r="F61" s="55">
        <f>'Приложение 1 (ОТЧЕТНЫЙ ПЕРИОД) '!F131</f>
        <v>0</v>
      </c>
      <c r="G61" s="55">
        <f>'Приложение 1 (ОТЧЕТНЫЙ ПЕРИОД) '!G131</f>
        <v>0</v>
      </c>
      <c r="H61" s="55">
        <f>'Приложение 1 (ОТЧЕТНЫЙ ПЕРИОД) '!H131</f>
        <v>27.111394780000001</v>
      </c>
      <c r="I61" s="55">
        <f>'Приложение 1 (ОТЧЕТНЫЙ ПЕРИОД) '!I131</f>
        <v>6.1738823299999996</v>
      </c>
      <c r="J61" s="615"/>
      <c r="K61" s="216">
        <f>'Приложение 1 (ОТЧЕТНЫЙ ПЕРИОД) '!K131</f>
        <v>0</v>
      </c>
      <c r="L61" s="55">
        <f>'Приложение 1 (ОТЧЕТНЫЙ ПЕРИОД) '!L131</f>
        <v>10.39</v>
      </c>
      <c r="M61" s="55">
        <f>'Приложение 1 (ОТЧЕТНЫЙ ПЕРИОД) '!M131</f>
        <v>0</v>
      </c>
      <c r="N61" s="56">
        <f>'Приложение 1 (ОТЧЕТНЫЙ ПЕРИОД) '!N131</f>
        <v>49.51527711</v>
      </c>
      <c r="O61" s="108"/>
      <c r="P61" s="179"/>
      <c r="Q61" s="109"/>
      <c r="R61" s="606" t="str">
        <f>B62</f>
        <v>ОБРАЗОВАНИЕ</v>
      </c>
      <c r="S61" s="128" t="str">
        <f>D61</f>
        <v>Всего</v>
      </c>
      <c r="T61" s="128">
        <f>E61</f>
        <v>5.84</v>
      </c>
      <c r="U61" s="128">
        <f t="shared" ref="U61:V61" si="26">F61</f>
        <v>0</v>
      </c>
      <c r="V61" s="128">
        <f t="shared" si="26"/>
        <v>0</v>
      </c>
      <c r="W61" s="128">
        <f>F61/E61%</f>
        <v>0</v>
      </c>
      <c r="X61" s="129" t="e">
        <f>G61/F61%</f>
        <v>#DIV/0!</v>
      </c>
      <c r="Y61" s="248">
        <f>V61/T61%</f>
        <v>0</v>
      </c>
      <c r="Z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8"/>
      <c r="AS61" s="108"/>
      <c r="AT61" s="108"/>
      <c r="AU61" s="108"/>
      <c r="AV61" s="108"/>
      <c r="AW61" s="108"/>
      <c r="AX61" s="108"/>
      <c r="AY61" s="108"/>
      <c r="AZ61" s="108"/>
    </row>
    <row r="62" spans="1:52" s="16" customFormat="1" ht="23.25" customHeight="1" x14ac:dyDescent="0.25">
      <c r="A62" s="436"/>
      <c r="B62" s="443" t="str">
        <f>F60</f>
        <v>ОБРАЗОВАНИЕ</v>
      </c>
      <c r="C62" s="438"/>
      <c r="D62" s="21" t="s">
        <v>15</v>
      </c>
      <c r="E62" s="52">
        <f>'Приложение 1 (ОТЧЕТНЫЙ ПЕРИОД) '!E132</f>
        <v>0</v>
      </c>
      <c r="F62" s="52">
        <f>'Приложение 1 (ОТЧЕТНЫЙ ПЕРИОД) '!F132</f>
        <v>0</v>
      </c>
      <c r="G62" s="52">
        <f>'Приложение 1 (ОТЧЕТНЫЙ ПЕРИОД) '!G132</f>
        <v>0</v>
      </c>
      <c r="H62" s="52">
        <f>'Приложение 1 (ОТЧЕТНЫЙ ПЕРИОД) '!H132</f>
        <v>0</v>
      </c>
      <c r="I62" s="52">
        <f>'Приложение 1 (ОТЧЕТНЫЙ ПЕРИОД) '!I132</f>
        <v>0</v>
      </c>
      <c r="J62" s="616"/>
      <c r="K62" s="217">
        <f>'Приложение 1 (ОТЧЕТНЫЙ ПЕРИОД) '!K132</f>
        <v>0</v>
      </c>
      <c r="L62" s="52">
        <f>'Приложение 1 (ОТЧЕТНЫЙ ПЕРИОД) '!L132</f>
        <v>0</v>
      </c>
      <c r="M62" s="52">
        <f>'Приложение 1 (ОТЧЕТНЫЙ ПЕРИОД) '!M132</f>
        <v>0</v>
      </c>
      <c r="N62" s="57">
        <f>'Приложение 1 (ОТЧЕТНЫЙ ПЕРИОД) '!N132</f>
        <v>0</v>
      </c>
      <c r="O62" s="108"/>
      <c r="P62" s="179"/>
      <c r="Q62" s="109"/>
      <c r="R62" s="607"/>
      <c r="S62" s="126"/>
      <c r="T62" s="126"/>
      <c r="U62" s="126"/>
      <c r="V62" s="126"/>
      <c r="W62" s="122"/>
      <c r="X62" s="123"/>
      <c r="Y62" s="109"/>
      <c r="Z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8"/>
      <c r="AS62" s="108"/>
      <c r="AT62" s="108"/>
      <c r="AU62" s="108"/>
      <c r="AV62" s="108"/>
      <c r="AW62" s="108"/>
      <c r="AX62" s="108"/>
      <c r="AY62" s="108"/>
      <c r="AZ62" s="108"/>
    </row>
    <row r="63" spans="1:52" s="16" customFormat="1" ht="23.25" customHeight="1" x14ac:dyDescent="0.25">
      <c r="A63" s="436"/>
      <c r="B63" s="444"/>
      <c r="C63" s="438"/>
      <c r="D63" s="21" t="s">
        <v>7</v>
      </c>
      <c r="E63" s="52">
        <f>'Приложение 1 (ОТЧЕТНЫЙ ПЕРИОД) '!E133</f>
        <v>5.84</v>
      </c>
      <c r="F63" s="52">
        <f>'Приложение 1 (ОТЧЕТНЫЙ ПЕРИОД) '!F133</f>
        <v>0</v>
      </c>
      <c r="G63" s="52">
        <f>'Приложение 1 (ОТЧЕТНЫЙ ПЕРИОД) '!G133</f>
        <v>0</v>
      </c>
      <c r="H63" s="52">
        <f>'Приложение 1 (ОТЧЕТНЫЙ ПЕРИОД) '!H133</f>
        <v>25.84</v>
      </c>
      <c r="I63" s="52">
        <f>'Приложение 1 (ОТЧЕТНЫЙ ПЕРИОД) '!I133</f>
        <v>5.84</v>
      </c>
      <c r="J63" s="616"/>
      <c r="K63" s="217">
        <f>'Приложение 1 (ОТЧЕТНЫЙ ПЕРИОД) '!K133</f>
        <v>0</v>
      </c>
      <c r="L63" s="52">
        <f>'Приложение 1 (ОТЧЕТНЫЙ ПЕРИОД) '!L133</f>
        <v>5.24</v>
      </c>
      <c r="M63" s="52">
        <f>'Приложение 1 (ОТЧЕТНЫЙ ПЕРИОД) '!M133</f>
        <v>0</v>
      </c>
      <c r="N63" s="57">
        <f>'Приложение 1 (ОТЧЕТНЫЙ ПЕРИОД) '!N133</f>
        <v>42.76</v>
      </c>
      <c r="O63" s="108"/>
      <c r="P63" s="179"/>
      <c r="Q63" s="109"/>
      <c r="R63" s="607"/>
      <c r="S63" s="126"/>
      <c r="T63" s="126"/>
      <c r="U63" s="126"/>
      <c r="V63" s="126"/>
      <c r="W63" s="122"/>
      <c r="X63" s="123"/>
      <c r="Y63" s="109"/>
      <c r="Z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8"/>
      <c r="AS63" s="108"/>
      <c r="AT63" s="108"/>
      <c r="AU63" s="108"/>
      <c r="AV63" s="108"/>
      <c r="AW63" s="108"/>
      <c r="AX63" s="108"/>
      <c r="AY63" s="108"/>
      <c r="AZ63" s="108"/>
    </row>
    <row r="64" spans="1:52" s="16" customFormat="1" ht="23.25" customHeight="1" thickBot="1" x14ac:dyDescent="0.3">
      <c r="A64" s="437"/>
      <c r="B64" s="445"/>
      <c r="C64" s="439"/>
      <c r="D64" s="283" t="s">
        <v>8</v>
      </c>
      <c r="E64" s="310">
        <f>'Приложение 1 (ОТЧЕТНЫЙ ПЕРИОД) '!E134</f>
        <v>0</v>
      </c>
      <c r="F64" s="310">
        <f>'Приложение 1 (ОТЧЕТНЫЙ ПЕРИОД) '!F134</f>
        <v>0</v>
      </c>
      <c r="G64" s="310">
        <f>'Приложение 1 (ОТЧЕТНЫЙ ПЕРИОД) '!G134</f>
        <v>0</v>
      </c>
      <c r="H64" s="310">
        <f>'Приложение 1 (ОТЧЕТНЫЙ ПЕРИОД) '!H134</f>
        <v>1.2713947800000001</v>
      </c>
      <c r="I64" s="310">
        <f>'Приложение 1 (ОТЧЕТНЫЙ ПЕРИОД) '!I134</f>
        <v>0.33388233</v>
      </c>
      <c r="J64" s="617"/>
      <c r="K64" s="311">
        <f>'Приложение 1 (ОТЧЕТНЫЙ ПЕРИОД) '!K134</f>
        <v>0</v>
      </c>
      <c r="L64" s="310">
        <f>'Приложение 1 (ОТЧЕТНЫЙ ПЕРИОД) '!L134</f>
        <v>5.15</v>
      </c>
      <c r="M64" s="310">
        <f>'Приложение 1 (ОТЧЕТНЫЙ ПЕРИОД) '!M134</f>
        <v>0</v>
      </c>
      <c r="N64" s="312">
        <f>'Приложение 1 (ОТЧЕТНЫЙ ПЕРИОД) '!N134</f>
        <v>6.7552771100000006</v>
      </c>
      <c r="O64" s="108"/>
      <c r="P64" s="179"/>
      <c r="Q64" s="109"/>
      <c r="R64" s="608"/>
      <c r="S64" s="127"/>
      <c r="T64" s="127"/>
      <c r="U64" s="127"/>
      <c r="V64" s="127"/>
      <c r="W64" s="124"/>
      <c r="X64" s="125"/>
      <c r="Y64" s="109"/>
      <c r="Z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8"/>
      <c r="AS64" s="108"/>
      <c r="AT64" s="108"/>
      <c r="AU64" s="108"/>
      <c r="AV64" s="108"/>
      <c r="AW64" s="108"/>
      <c r="AX64" s="108"/>
      <c r="AY64" s="108"/>
      <c r="AZ64" s="108"/>
    </row>
    <row r="65" spans="1:52" s="16" customFormat="1" ht="23.25" x14ac:dyDescent="0.35">
      <c r="A65"/>
      <c r="B65"/>
      <c r="C65" s="62"/>
      <c r="D65" s="63" t="s">
        <v>65</v>
      </c>
      <c r="E65" s="64">
        <f>E62+E63+E64</f>
        <v>5.84</v>
      </c>
      <c r="F65" s="64">
        <f>F62+F63+F64</f>
        <v>0</v>
      </c>
      <c r="G65" s="64">
        <f>G62+G63+G64</f>
        <v>0</v>
      </c>
      <c r="H65" s="64">
        <f>H62+H63+H64</f>
        <v>27.111394780000001</v>
      </c>
      <c r="I65" s="64">
        <f>I62+I63+I64</f>
        <v>6.1738823299999996</v>
      </c>
      <c r="J65" s="64"/>
      <c r="K65" s="214">
        <f>K62+K63+K64</f>
        <v>0</v>
      </c>
      <c r="L65" s="64">
        <f>L62+L63+L64</f>
        <v>10.39</v>
      </c>
      <c r="M65" s="64">
        <f>M62+M63+M64</f>
        <v>0</v>
      </c>
      <c r="N65" s="64">
        <f>N62+N63+N64</f>
        <v>49.51527711</v>
      </c>
      <c r="O65" s="113"/>
      <c r="P65" s="183">
        <f>SUM(E65:O65)</f>
        <v>99.030554219999999</v>
      </c>
      <c r="Q65" s="109"/>
      <c r="R65" s="109"/>
      <c r="S65" s="101"/>
      <c r="T65" s="101"/>
      <c r="U65" s="101"/>
      <c r="V65" s="101"/>
      <c r="W65" s="109"/>
      <c r="X65" s="109"/>
      <c r="Y65" s="109"/>
      <c r="Z65" s="109"/>
      <c r="AA65" s="109"/>
      <c r="AB65" s="101"/>
      <c r="AC65" s="101"/>
      <c r="AD65" s="101"/>
      <c r="AE65" s="101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8"/>
      <c r="AS65" s="108"/>
      <c r="AT65" s="108"/>
      <c r="AU65" s="108"/>
      <c r="AV65" s="108"/>
      <c r="AW65" s="108"/>
      <c r="AX65" s="108"/>
      <c r="AY65" s="108"/>
      <c r="AZ65" s="108"/>
    </row>
    <row r="66" spans="1:52" s="16" customFormat="1" ht="24" thickBot="1" x14ac:dyDescent="0.4">
      <c r="A66"/>
      <c r="B66"/>
      <c r="C66"/>
      <c r="D66" s="61" t="s">
        <v>65</v>
      </c>
      <c r="E66" s="60">
        <f>E65-E61</f>
        <v>0</v>
      </c>
      <c r="F66" s="60">
        <f>F65-F61</f>
        <v>0</v>
      </c>
      <c r="G66" s="60">
        <f>G65-G61</f>
        <v>0</v>
      </c>
      <c r="H66" s="60">
        <f>H65-H61</f>
        <v>0</v>
      </c>
      <c r="I66" s="60">
        <f>I65-I61</f>
        <v>0</v>
      </c>
      <c r="J66" s="60"/>
      <c r="K66" s="215">
        <f>K65-K61</f>
        <v>0</v>
      </c>
      <c r="L66" s="60">
        <f>L65-L61</f>
        <v>0</v>
      </c>
      <c r="M66" s="60">
        <f>M65-M61</f>
        <v>0</v>
      </c>
      <c r="N66" s="60">
        <f>N65-N61</f>
        <v>0</v>
      </c>
      <c r="O66" s="105"/>
      <c r="P66" s="182">
        <f>SUM(E66:O66)</f>
        <v>0</v>
      </c>
      <c r="Q66" s="109"/>
      <c r="R66" s="109"/>
      <c r="S66" s="101"/>
      <c r="T66" s="101"/>
      <c r="U66" s="101"/>
      <c r="V66" s="101"/>
      <c r="W66" s="109"/>
      <c r="X66" s="109"/>
      <c r="Y66" s="109"/>
      <c r="Z66" s="109"/>
      <c r="AA66" s="109"/>
      <c r="AB66" s="101"/>
      <c r="AC66" s="101"/>
      <c r="AD66" s="101"/>
      <c r="AE66" s="101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8"/>
      <c r="AS66" s="108"/>
      <c r="AT66" s="108"/>
      <c r="AU66" s="108"/>
      <c r="AV66" s="108"/>
      <c r="AW66" s="108"/>
      <c r="AX66" s="108"/>
      <c r="AY66" s="108"/>
      <c r="AZ66" s="108"/>
    </row>
    <row r="67" spans="1:52" s="16" customFormat="1" ht="57.75" customHeight="1" thickBot="1" x14ac:dyDescent="0.3">
      <c r="A67" s="31"/>
      <c r="B67" s="32"/>
      <c r="C67" s="32"/>
      <c r="D67" s="32"/>
      <c r="E67" s="49" t="s">
        <v>48</v>
      </c>
      <c r="F67" s="48" t="s">
        <v>47</v>
      </c>
      <c r="G67" s="50"/>
      <c r="H67" s="32"/>
      <c r="I67" s="32"/>
      <c r="J67" s="32"/>
      <c r="K67" s="195"/>
      <c r="L67" s="32"/>
      <c r="M67" s="32"/>
      <c r="N67" s="33"/>
      <c r="O67" s="108"/>
      <c r="P67" s="179"/>
      <c r="Q67" s="109"/>
      <c r="R67" s="109"/>
      <c r="S67" s="101"/>
      <c r="T67" s="101"/>
      <c r="U67" s="101"/>
      <c r="V67" s="101"/>
      <c r="W67" s="109"/>
      <c r="X67" s="109"/>
      <c r="Y67" s="109"/>
      <c r="Z67" s="109"/>
      <c r="AA67" s="109"/>
      <c r="AB67" s="101"/>
      <c r="AC67" s="101"/>
      <c r="AD67" s="101"/>
      <c r="AE67" s="101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8"/>
      <c r="AS67" s="108"/>
      <c r="AT67" s="108"/>
      <c r="AU67" s="108"/>
      <c r="AV67" s="108"/>
      <c r="AW67" s="108"/>
      <c r="AX67" s="108"/>
      <c r="AY67" s="108"/>
      <c r="AZ67" s="108"/>
    </row>
    <row r="68" spans="1:52" s="16" customFormat="1" ht="40.5" x14ac:dyDescent="0.25">
      <c r="A68" s="472" t="str">
        <f>E67</f>
        <v>IV</v>
      </c>
      <c r="B68" s="35" t="s">
        <v>40</v>
      </c>
      <c r="C68" s="579"/>
      <c r="D68" s="54" t="s">
        <v>6</v>
      </c>
      <c r="E68" s="55">
        <f>'Приложение 1 (ОТЧЕТНЫЙ ПЕРИОД) '!E148</f>
        <v>59.548464250000002</v>
      </c>
      <c r="F68" s="55">
        <f>'Приложение 1 (ОТЧЕТНЫЙ ПЕРИОД) '!F148</f>
        <v>0</v>
      </c>
      <c r="G68" s="55">
        <f>'Приложение 1 (ОТЧЕТНЫЙ ПЕРИОД) '!G148</f>
        <v>0</v>
      </c>
      <c r="H68" s="55">
        <f>'Приложение 1 (ОТЧЕТНЫЙ ПЕРИОД) '!H148</f>
        <v>32.858179059999998</v>
      </c>
      <c r="I68" s="55">
        <f>'Приложение 1 (ОТЧЕТНЫЙ ПЕРИОД) '!I148</f>
        <v>32.858179059999998</v>
      </c>
      <c r="J68" s="615"/>
      <c r="K68" s="216">
        <f>'Приложение 1 (ОТЧЕТНЫЙ ПЕРИОД) '!K148</f>
        <v>34.076000000000001</v>
      </c>
      <c r="L68" s="55">
        <f>'Приложение 1 (ОТЧЕТНЫЙ ПЕРИОД) '!L148</f>
        <v>93.454879000000005</v>
      </c>
      <c r="M68" s="55">
        <f>'Приложение 1 (ОТЧЕТНЫЙ ПЕРИОД) '!M148</f>
        <v>0</v>
      </c>
      <c r="N68" s="56">
        <f>'Приложение 1 (ОТЧЕТНЫЙ ПЕРИОД) '!N148</f>
        <v>252.79570137000002</v>
      </c>
      <c r="O68" s="108"/>
      <c r="P68" s="179"/>
      <c r="Q68" s="109"/>
      <c r="R68" s="606" t="str">
        <f>B69</f>
        <v>ЖИЛЬЕ И ГОРОДСКАЯ СРЕДА</v>
      </c>
      <c r="S68" s="128" t="str">
        <f>D68</f>
        <v>Всего</v>
      </c>
      <c r="T68" s="128">
        <f>E68</f>
        <v>59.548464250000002</v>
      </c>
      <c r="U68" s="128">
        <f t="shared" ref="U68:V68" si="27">F68</f>
        <v>0</v>
      </c>
      <c r="V68" s="128">
        <f t="shared" si="27"/>
        <v>0</v>
      </c>
      <c r="W68" s="128">
        <f>F68/E68%</f>
        <v>0</v>
      </c>
      <c r="X68" s="129" t="e">
        <f>G68/F68%</f>
        <v>#DIV/0!</v>
      </c>
      <c r="Y68" s="248">
        <f>V68/T68%</f>
        <v>0</v>
      </c>
      <c r="Z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8"/>
      <c r="AS68" s="108"/>
      <c r="AT68" s="108"/>
      <c r="AU68" s="108"/>
      <c r="AV68" s="108"/>
      <c r="AW68" s="108"/>
      <c r="AX68" s="108"/>
      <c r="AY68" s="108"/>
      <c r="AZ68" s="108"/>
    </row>
    <row r="69" spans="1:52" s="16" customFormat="1" ht="20.25" customHeight="1" x14ac:dyDescent="0.25">
      <c r="A69" s="473"/>
      <c r="B69" s="443" t="str">
        <f>F67</f>
        <v>ЖИЛЬЕ И ГОРОДСКАЯ СРЕДА</v>
      </c>
      <c r="C69" s="476"/>
      <c r="D69" s="21" t="s">
        <v>15</v>
      </c>
      <c r="E69" s="52">
        <f>'Приложение 1 (ОТЧЕТНЫЙ ПЕРИОД) '!E149</f>
        <v>53.226336160000002</v>
      </c>
      <c r="F69" s="52">
        <f>'Приложение 1 (ОТЧЕТНЫЙ ПЕРИОД) '!F149</f>
        <v>0</v>
      </c>
      <c r="G69" s="52">
        <f>'Приложение 1 (ОТЧЕТНЫЙ ПЕРИОД) '!G149</f>
        <v>0</v>
      </c>
      <c r="H69" s="52">
        <f>'Приложение 1 (ОТЧЕТНЫЙ ПЕРИОД) '!H149</f>
        <v>32.201015429999998</v>
      </c>
      <c r="I69" s="52">
        <f>'Приложение 1 (ОТЧЕТНЫЙ ПЕРИОД) '!I149</f>
        <v>32.201015429999998</v>
      </c>
      <c r="J69" s="616"/>
      <c r="K69" s="217">
        <f>'Приложение 1 (ОТЧЕТНЫЙ ПЕРИОД) '!K149</f>
        <v>33.228000000000002</v>
      </c>
      <c r="L69" s="52">
        <f>'Приложение 1 (ОТЧЕТНЫЙ ПЕРИОД) '!L149</f>
        <v>70.091000000000008</v>
      </c>
      <c r="M69" s="52">
        <f>'Приложение 1 (ОТЧЕТНЫЙ ПЕРИОД) '!M149</f>
        <v>0</v>
      </c>
      <c r="N69" s="57">
        <f>'Приложение 1 (ОТЧЕТНЫЙ ПЕРИОД) '!N149</f>
        <v>220.94736702</v>
      </c>
      <c r="O69" s="108"/>
      <c r="P69" s="179"/>
      <c r="Q69" s="109"/>
      <c r="R69" s="607"/>
      <c r="S69" s="126"/>
      <c r="T69" s="126"/>
      <c r="U69" s="126"/>
      <c r="V69" s="126"/>
      <c r="W69" s="122"/>
      <c r="X69" s="123"/>
      <c r="Y69" s="109"/>
      <c r="Z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8"/>
      <c r="AS69" s="108"/>
      <c r="AT69" s="108"/>
      <c r="AU69" s="108"/>
      <c r="AV69" s="108"/>
      <c r="AW69" s="108"/>
      <c r="AX69" s="108"/>
      <c r="AY69" s="108"/>
      <c r="AZ69" s="108"/>
    </row>
    <row r="70" spans="1:52" s="16" customFormat="1" ht="20.25" customHeight="1" x14ac:dyDescent="0.25">
      <c r="A70" s="473"/>
      <c r="B70" s="443"/>
      <c r="C70" s="476"/>
      <c r="D70" s="21" t="s">
        <v>7</v>
      </c>
      <c r="E70" s="52">
        <f>'Приложение 1 (ОТЧЕТНЫЙ ПЕРИОД) '!E150</f>
        <v>6.1356836300000008</v>
      </c>
      <c r="F70" s="52">
        <f>'Приложение 1 (ОТЧЕТНЫЙ ПЕРИОД) '!F150</f>
        <v>0</v>
      </c>
      <c r="G70" s="52">
        <f>'Приложение 1 (ОТЧЕТНЫЙ ПЕРИОД) '!G150</f>
        <v>0</v>
      </c>
      <c r="H70" s="52">
        <f>'Приложение 1 (ОТЧЕТНЫЙ ПЕРИОД) '!H150</f>
        <v>0.65716363</v>
      </c>
      <c r="I70" s="52">
        <f>'Приложение 1 (ОТЧЕТНЫЙ ПЕРИОД) '!I150</f>
        <v>0.65716363</v>
      </c>
      <c r="J70" s="616"/>
      <c r="K70" s="217">
        <f>'Приложение 1 (ОТЧЕТНЫЙ ПЕРИОД) '!K150</f>
        <v>0.67800000000000005</v>
      </c>
      <c r="L70" s="52">
        <f>'Приложение 1 (ОТЧЕТНЫЙ ПЕРИОД) '!L150</f>
        <v>12.202</v>
      </c>
      <c r="M70" s="52">
        <f>'Приложение 1 (ОТЧЕТНЫЙ ПЕРИОД) '!M150</f>
        <v>0</v>
      </c>
      <c r="N70" s="57">
        <f>'Приложение 1 (ОТЧЕТНЫЙ ПЕРИОД) '!N150</f>
        <v>20.330010890000004</v>
      </c>
      <c r="O70" s="108"/>
      <c r="P70" s="179"/>
      <c r="Q70" s="109"/>
      <c r="R70" s="607"/>
      <c r="S70" s="126"/>
      <c r="T70" s="126"/>
      <c r="U70" s="126"/>
      <c r="V70" s="126"/>
      <c r="W70" s="122"/>
      <c r="X70" s="123"/>
      <c r="Y70" s="109"/>
      <c r="Z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8"/>
      <c r="AS70" s="108"/>
      <c r="AT70" s="108"/>
      <c r="AU70" s="108"/>
      <c r="AV70" s="108"/>
      <c r="AW70" s="108"/>
      <c r="AX70" s="108"/>
      <c r="AY70" s="108"/>
      <c r="AZ70" s="108"/>
    </row>
    <row r="71" spans="1:52" s="16" customFormat="1" ht="21" customHeight="1" thickBot="1" x14ac:dyDescent="0.3">
      <c r="A71" s="474"/>
      <c r="B71" s="481"/>
      <c r="C71" s="477"/>
      <c r="D71" s="283" t="s">
        <v>8</v>
      </c>
      <c r="E71" s="310">
        <f>'Приложение 1 (ОТЧЕТНЫЙ ПЕРИОД) '!E151</f>
        <v>0.18644446000000001</v>
      </c>
      <c r="F71" s="310">
        <f>'Приложение 1 (ОТЧЕТНЫЙ ПЕРИОД) '!F151</f>
        <v>0</v>
      </c>
      <c r="G71" s="310">
        <f>'Приложение 1 (ОТЧЕТНЫЙ ПЕРИОД) '!G151</f>
        <v>0</v>
      </c>
      <c r="H71" s="310">
        <f>'Приложение 1 (ОТЧЕТНЫЙ ПЕРИОД) '!H151</f>
        <v>0</v>
      </c>
      <c r="I71" s="310">
        <f>'Приложение 1 (ОТЧЕТНЫЙ ПЕРИОД) '!I151</f>
        <v>0</v>
      </c>
      <c r="J71" s="617"/>
      <c r="K71" s="311">
        <f>'Приложение 1 (ОТЧЕТНЫЙ ПЕРИОД) '!K151</f>
        <v>0.17</v>
      </c>
      <c r="L71" s="310">
        <f>'Приложение 1 (ОТЧЕТНЫЙ ПЕРИОД) '!L151</f>
        <v>11.161878999999999</v>
      </c>
      <c r="M71" s="310">
        <f>'Приложение 1 (ОТЧЕТНЫЙ ПЕРИОД) '!M151</f>
        <v>0</v>
      </c>
      <c r="N71" s="312">
        <f>'Приложение 1 (ОТЧЕТНЫЙ ПЕРИОД) '!N151</f>
        <v>11.51832346</v>
      </c>
      <c r="O71" s="108"/>
      <c r="P71" s="179"/>
      <c r="Q71" s="109"/>
      <c r="R71" s="608"/>
      <c r="S71" s="127"/>
      <c r="T71" s="127"/>
      <c r="U71" s="127"/>
      <c r="V71" s="127"/>
      <c r="W71" s="124"/>
      <c r="X71" s="125"/>
      <c r="Y71" s="109"/>
      <c r="Z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8"/>
      <c r="AS71" s="108"/>
      <c r="AT71" s="108"/>
      <c r="AU71" s="108"/>
      <c r="AV71" s="108"/>
      <c r="AW71" s="108"/>
      <c r="AX71" s="108"/>
      <c r="AY71" s="108"/>
      <c r="AZ71" s="108"/>
    </row>
    <row r="72" spans="1:52" s="16" customFormat="1" ht="23.25" x14ac:dyDescent="0.35">
      <c r="A72"/>
      <c r="B72"/>
      <c r="C72" s="62"/>
      <c r="D72" s="63" t="s">
        <v>65</v>
      </c>
      <c r="E72" s="64">
        <f>E69+E70+E71</f>
        <v>59.548464250000002</v>
      </c>
      <c r="F72" s="64">
        <f>F69+F70+F71</f>
        <v>0</v>
      </c>
      <c r="G72" s="64">
        <f>G69+G70+G71</f>
        <v>0</v>
      </c>
      <c r="H72" s="64">
        <f>H69+H70+H71</f>
        <v>32.858179059999998</v>
      </c>
      <c r="I72" s="64">
        <f>I69+I70+I71</f>
        <v>32.858179059999998</v>
      </c>
      <c r="J72" s="64"/>
      <c r="K72" s="214">
        <f>K69+K70+K71</f>
        <v>34.076000000000001</v>
      </c>
      <c r="L72" s="64">
        <f>L69+L70+L71</f>
        <v>93.454879000000005</v>
      </c>
      <c r="M72" s="64">
        <f>M69+M70+M71</f>
        <v>0</v>
      </c>
      <c r="N72" s="64">
        <f>N69+N70+N71</f>
        <v>252.79570137000002</v>
      </c>
      <c r="O72" s="113"/>
      <c r="P72" s="183">
        <f>SUM(E72:O72)</f>
        <v>505.59140274000004</v>
      </c>
      <c r="Q72" s="109"/>
      <c r="R72" s="109"/>
      <c r="S72" s="101"/>
      <c r="T72" s="101"/>
      <c r="U72" s="101"/>
      <c r="V72" s="101"/>
      <c r="W72" s="109"/>
      <c r="X72" s="109"/>
      <c r="Y72" s="109"/>
      <c r="Z72" s="109"/>
      <c r="AA72" s="109"/>
      <c r="AB72" s="101"/>
      <c r="AC72" s="101"/>
      <c r="AD72" s="101"/>
      <c r="AE72" s="101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8"/>
      <c r="AS72" s="108"/>
      <c r="AT72" s="108"/>
      <c r="AU72" s="108"/>
      <c r="AV72" s="108"/>
      <c r="AW72" s="108"/>
      <c r="AX72" s="108"/>
      <c r="AY72" s="108"/>
      <c r="AZ72" s="108"/>
    </row>
    <row r="73" spans="1:52" s="16" customFormat="1" ht="24" thickBot="1" x14ac:dyDescent="0.4">
      <c r="A73"/>
      <c r="B73"/>
      <c r="C73"/>
      <c r="D73" s="61" t="s">
        <v>65</v>
      </c>
      <c r="E73" s="60">
        <f>E72-E68</f>
        <v>0</v>
      </c>
      <c r="F73" s="60">
        <f>F72-F68</f>
        <v>0</v>
      </c>
      <c r="G73" s="60">
        <f>G72-G68</f>
        <v>0</v>
      </c>
      <c r="H73" s="60">
        <f>H72-H68</f>
        <v>0</v>
      </c>
      <c r="I73" s="60">
        <f>I72-I68</f>
        <v>0</v>
      </c>
      <c r="J73" s="60"/>
      <c r="K73" s="215">
        <f>K72-K68</f>
        <v>0</v>
      </c>
      <c r="L73" s="60">
        <f>L72-L68</f>
        <v>0</v>
      </c>
      <c r="M73" s="60">
        <f>M72-M68</f>
        <v>0</v>
      </c>
      <c r="N73" s="60">
        <f>N72-N68</f>
        <v>0</v>
      </c>
      <c r="O73" s="105"/>
      <c r="P73" s="182">
        <f>SUM(E73:O73)</f>
        <v>0</v>
      </c>
      <c r="Q73" s="109"/>
      <c r="R73" s="109"/>
      <c r="S73" s="101"/>
      <c r="T73" s="101"/>
      <c r="U73" s="101"/>
      <c r="V73" s="101"/>
      <c r="W73" s="109"/>
      <c r="X73" s="109"/>
      <c r="Y73" s="109"/>
      <c r="Z73" s="109"/>
      <c r="AA73" s="109"/>
      <c r="AB73" s="101"/>
      <c r="AC73" s="101"/>
      <c r="AD73" s="101"/>
      <c r="AE73" s="101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8"/>
      <c r="AS73" s="108"/>
      <c r="AT73" s="108"/>
      <c r="AU73" s="108"/>
      <c r="AV73" s="108"/>
      <c r="AW73" s="108"/>
      <c r="AX73" s="108"/>
      <c r="AY73" s="108"/>
      <c r="AZ73" s="108"/>
    </row>
    <row r="74" spans="1:52" s="16" customFormat="1" ht="53.25" customHeight="1" thickBot="1" x14ac:dyDescent="0.3">
      <c r="A74" s="31"/>
      <c r="B74" s="32"/>
      <c r="C74" s="32"/>
      <c r="D74" s="32"/>
      <c r="E74" s="49" t="s">
        <v>50</v>
      </c>
      <c r="F74" s="48" t="s">
        <v>49</v>
      </c>
      <c r="G74" s="50"/>
      <c r="H74" s="32"/>
      <c r="I74" s="32"/>
      <c r="J74" s="32"/>
      <c r="K74" s="195"/>
      <c r="L74" s="32"/>
      <c r="M74" s="32"/>
      <c r="N74" s="33"/>
      <c r="O74" s="108"/>
      <c r="P74" s="179"/>
      <c r="Q74" s="109"/>
      <c r="R74" s="109"/>
      <c r="S74" s="101"/>
      <c r="T74" s="101"/>
      <c r="U74" s="101"/>
      <c r="V74" s="101"/>
      <c r="W74" s="109"/>
      <c r="X74" s="109"/>
      <c r="Y74" s="109"/>
      <c r="Z74" s="109"/>
      <c r="AA74" s="109"/>
      <c r="AB74" s="101"/>
      <c r="AC74" s="101"/>
      <c r="AD74" s="101"/>
      <c r="AE74" s="101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8"/>
      <c r="AS74" s="108"/>
      <c r="AT74" s="108"/>
      <c r="AU74" s="108"/>
      <c r="AV74" s="108"/>
      <c r="AW74" s="108"/>
      <c r="AX74" s="108"/>
      <c r="AY74" s="108"/>
      <c r="AZ74" s="108"/>
    </row>
    <row r="75" spans="1:52" s="16" customFormat="1" ht="40.5" x14ac:dyDescent="0.25">
      <c r="A75" s="436" t="str">
        <f>E74</f>
        <v>V</v>
      </c>
      <c r="B75" s="35" t="s">
        <v>40</v>
      </c>
      <c r="C75" s="438"/>
      <c r="D75" s="54" t="s">
        <v>6</v>
      </c>
      <c r="E75" s="55">
        <f>'Приложение 1 (ОТЧЕТНЫЙ ПЕРИОД) '!E159</f>
        <v>112.24489796</v>
      </c>
      <c r="F75" s="55">
        <f>'Приложение 1 (ОТЧЕТНЫЙ ПЕРИОД) '!F159</f>
        <v>112.24487596</v>
      </c>
      <c r="G75" s="55">
        <f>'Приложение 1 (ОТЧЕТНЫЙ ПЕРИОД) '!G159</f>
        <v>0</v>
      </c>
      <c r="H75" s="55">
        <f>'Приложение 1 (ОТЧЕТНЫЙ ПЕРИОД) '!H159</f>
        <v>0</v>
      </c>
      <c r="I75" s="55">
        <f>'Приложение 1 (ОТЧЕТНЫЙ ПЕРИОД) '!I159</f>
        <v>0</v>
      </c>
      <c r="J75" s="615"/>
      <c r="K75" s="216">
        <f>'Приложение 1 (ОТЧЕТНЫЙ ПЕРИОД) '!K159</f>
        <v>0</v>
      </c>
      <c r="L75" s="55">
        <f>'Приложение 1 (ОТЧЕТНЫЙ ПЕРИОД) '!L159</f>
        <v>142.75</v>
      </c>
      <c r="M75" s="55">
        <f>'Приложение 1 (ОТЧЕТНЫЙ ПЕРИОД) '!M159</f>
        <v>0</v>
      </c>
      <c r="N75" s="56">
        <f>'Приложение 1 (ОТЧЕТНЫЙ ПЕРИОД) '!N159</f>
        <v>254.99489796</v>
      </c>
      <c r="O75" s="108"/>
      <c r="P75" s="179"/>
      <c r="Q75" s="109"/>
      <c r="R75" s="606" t="str">
        <f>B76</f>
        <v>ЭКОЛОГИЯ</v>
      </c>
      <c r="S75" s="128" t="str">
        <f>D75</f>
        <v>Всего</v>
      </c>
      <c r="T75" s="128">
        <f>E75</f>
        <v>112.24489796</v>
      </c>
      <c r="U75" s="128">
        <f t="shared" ref="U75:V75" si="28">F75</f>
        <v>112.24487596</v>
      </c>
      <c r="V75" s="128">
        <f t="shared" si="28"/>
        <v>0</v>
      </c>
      <c r="W75" s="128">
        <f>F75/E75%</f>
        <v>99.999980399999984</v>
      </c>
      <c r="X75" s="129">
        <f>G75/F75%</f>
        <v>0</v>
      </c>
      <c r="Y75" s="248">
        <f>V75/T75%</f>
        <v>0</v>
      </c>
      <c r="Z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8"/>
      <c r="AS75" s="108"/>
      <c r="AT75" s="108"/>
      <c r="AU75" s="108"/>
      <c r="AV75" s="108"/>
      <c r="AW75" s="108"/>
      <c r="AX75" s="108"/>
      <c r="AY75" s="108"/>
      <c r="AZ75" s="108"/>
    </row>
    <row r="76" spans="1:52" s="16" customFormat="1" ht="23.25" customHeight="1" x14ac:dyDescent="0.25">
      <c r="A76" s="436"/>
      <c r="B76" s="443" t="str">
        <f>F74</f>
        <v>ЭКОЛОГИЯ</v>
      </c>
      <c r="C76" s="438"/>
      <c r="D76" s="21" t="s">
        <v>15</v>
      </c>
      <c r="E76" s="52">
        <f>'Приложение 1 (ОТЧЕТНЫЙ ПЕРИОД) '!E160</f>
        <v>110</v>
      </c>
      <c r="F76" s="52">
        <f>'Приложение 1 (ОТЧЕТНЫЙ ПЕРИОД) '!F160</f>
        <v>109.99997844000001</v>
      </c>
      <c r="G76" s="52">
        <f>'Приложение 1 (ОТЧЕТНЫЙ ПЕРИОД) '!G160</f>
        <v>0</v>
      </c>
      <c r="H76" s="52">
        <f>'Приложение 1 (ОТЧЕТНЫЙ ПЕРИОД) '!H160</f>
        <v>0</v>
      </c>
      <c r="I76" s="52">
        <f>'Приложение 1 (ОТЧЕТНЫЙ ПЕРИОД) '!I160</f>
        <v>0</v>
      </c>
      <c r="J76" s="616"/>
      <c r="K76" s="217">
        <f>'Приложение 1 (ОТЧЕТНЫЙ ПЕРИОД) '!K160</f>
        <v>0</v>
      </c>
      <c r="L76" s="52">
        <f>'Приложение 1 (ОТЧЕТНЫЙ ПЕРИОД) '!L160</f>
        <v>139.89500000000001</v>
      </c>
      <c r="M76" s="52">
        <f>'Приложение 1 (ОТЧЕТНЫЙ ПЕРИОД) '!M160</f>
        <v>0</v>
      </c>
      <c r="N76" s="57">
        <f>'Приложение 1 (ОТЧЕТНЫЙ ПЕРИОД) '!N160</f>
        <v>249.89500000000001</v>
      </c>
      <c r="O76" s="108"/>
      <c r="P76" s="179"/>
      <c r="Q76" s="109"/>
      <c r="R76" s="607"/>
      <c r="S76" s="126"/>
      <c r="T76" s="126"/>
      <c r="U76" s="126"/>
      <c r="V76" s="126"/>
      <c r="W76" s="122"/>
      <c r="X76" s="123"/>
      <c r="Y76" s="109"/>
      <c r="Z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8"/>
      <c r="AS76" s="108"/>
      <c r="AT76" s="108"/>
      <c r="AU76" s="108"/>
      <c r="AV76" s="108"/>
      <c r="AW76" s="108"/>
      <c r="AX76" s="108"/>
      <c r="AY76" s="108"/>
      <c r="AZ76" s="108"/>
    </row>
    <row r="77" spans="1:52" s="16" customFormat="1" ht="23.25" customHeight="1" x14ac:dyDescent="0.25">
      <c r="A77" s="436"/>
      <c r="B77" s="444"/>
      <c r="C77" s="438"/>
      <c r="D77" s="21" t="s">
        <v>7</v>
      </c>
      <c r="E77" s="52">
        <f>'Приложение 1 (ОТЧЕТНЫЙ ПЕРИОД) '!E161</f>
        <v>2.2448979599999999</v>
      </c>
      <c r="F77" s="52">
        <f>'Приложение 1 (ОТЧЕТНЫЙ ПЕРИОД) '!F161</f>
        <v>2.2448975199999999</v>
      </c>
      <c r="G77" s="52">
        <f>'Приложение 1 (ОТЧЕТНЫЙ ПЕРИОД) '!G161</f>
        <v>0</v>
      </c>
      <c r="H77" s="52">
        <f>'Приложение 1 (ОТЧЕТНЫЙ ПЕРИОД) '!H161</f>
        <v>0</v>
      </c>
      <c r="I77" s="52">
        <f>'Приложение 1 (ОТЧЕТНЫЙ ПЕРИОД) '!I161</f>
        <v>0</v>
      </c>
      <c r="J77" s="616"/>
      <c r="K77" s="217">
        <f>'Приложение 1 (ОТЧЕТНЫЙ ПЕРИОД) '!K161</f>
        <v>0</v>
      </c>
      <c r="L77" s="52">
        <f>'Приложение 1 (ОТЧЕТНЫЙ ПЕРИОД) '!L161</f>
        <v>2.855</v>
      </c>
      <c r="M77" s="52">
        <f>'Приложение 1 (ОТЧЕТНЫЙ ПЕРИОД) '!M161</f>
        <v>0</v>
      </c>
      <c r="N77" s="57">
        <f>'Приложение 1 (ОТЧЕТНЫЙ ПЕРИОД) '!N161</f>
        <v>5.0998979599999998</v>
      </c>
      <c r="O77" s="108"/>
      <c r="P77" s="179"/>
      <c r="Q77" s="109"/>
      <c r="R77" s="607"/>
      <c r="S77" s="126"/>
      <c r="T77" s="126"/>
      <c r="U77" s="126"/>
      <c r="V77" s="126"/>
      <c r="W77" s="122"/>
      <c r="X77" s="123"/>
      <c r="Y77" s="109"/>
      <c r="Z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8"/>
      <c r="AS77" s="108"/>
      <c r="AT77" s="108"/>
      <c r="AU77" s="108"/>
      <c r="AV77" s="108"/>
      <c r="AW77" s="108"/>
      <c r="AX77" s="108"/>
      <c r="AY77" s="108"/>
      <c r="AZ77" s="108"/>
    </row>
    <row r="78" spans="1:52" s="16" customFormat="1" ht="23.25" customHeight="1" thickBot="1" x14ac:dyDescent="0.3">
      <c r="A78" s="437"/>
      <c r="B78" s="445"/>
      <c r="C78" s="439"/>
      <c r="D78" s="283" t="s">
        <v>8</v>
      </c>
      <c r="E78" s="310">
        <f>'Приложение 1 (ОТЧЕТНЫЙ ПЕРИОД) '!E162</f>
        <v>0</v>
      </c>
      <c r="F78" s="310">
        <f>'Приложение 1 (ОТЧЕТНЫЙ ПЕРИОД) '!F162</f>
        <v>0</v>
      </c>
      <c r="G78" s="310">
        <f>'Приложение 1 (ОТЧЕТНЫЙ ПЕРИОД) '!G162</f>
        <v>0</v>
      </c>
      <c r="H78" s="310">
        <f>'Приложение 1 (ОТЧЕТНЫЙ ПЕРИОД) '!H162</f>
        <v>0</v>
      </c>
      <c r="I78" s="310">
        <f>'Приложение 1 (ОТЧЕТНЫЙ ПЕРИОД) '!I162</f>
        <v>0</v>
      </c>
      <c r="J78" s="617"/>
      <c r="K78" s="311">
        <f>'Приложение 1 (ОТЧЕТНЫЙ ПЕРИОД) '!K162</f>
        <v>0</v>
      </c>
      <c r="L78" s="310">
        <f>'Приложение 1 (ОТЧЕТНЫЙ ПЕРИОД) '!L162</f>
        <v>0</v>
      </c>
      <c r="M78" s="310">
        <f>'Приложение 1 (ОТЧЕТНЫЙ ПЕРИОД) '!M162</f>
        <v>0</v>
      </c>
      <c r="N78" s="312">
        <f>'Приложение 1 (ОТЧЕТНЫЙ ПЕРИОД) '!N162</f>
        <v>0</v>
      </c>
      <c r="O78" s="108"/>
      <c r="P78" s="179"/>
      <c r="Q78" s="109"/>
      <c r="R78" s="608"/>
      <c r="S78" s="127"/>
      <c r="T78" s="127"/>
      <c r="U78" s="127"/>
      <c r="V78" s="127"/>
      <c r="W78" s="124"/>
      <c r="X78" s="125"/>
      <c r="Y78" s="109"/>
      <c r="Z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8"/>
      <c r="AS78" s="108"/>
      <c r="AT78" s="108"/>
      <c r="AU78" s="108"/>
      <c r="AV78" s="108"/>
      <c r="AW78" s="108"/>
      <c r="AX78" s="108"/>
      <c r="AY78" s="108"/>
      <c r="AZ78" s="108"/>
    </row>
    <row r="79" spans="1:52" s="16" customFormat="1" ht="23.25" x14ac:dyDescent="0.35">
      <c r="A79"/>
      <c r="B79"/>
      <c r="C79" s="62"/>
      <c r="D79" s="63" t="s">
        <v>65</v>
      </c>
      <c r="E79" s="64">
        <f>E76+E77+E78</f>
        <v>112.24489796</v>
      </c>
      <c r="F79" s="64">
        <f>F76+F77+F78</f>
        <v>112.24487596</v>
      </c>
      <c r="G79" s="64">
        <f>G76+G77+G78</f>
        <v>0</v>
      </c>
      <c r="H79" s="64">
        <f>H76+H77+H78</f>
        <v>0</v>
      </c>
      <c r="I79" s="64">
        <f>I76+I77+I78</f>
        <v>0</v>
      </c>
      <c r="J79" s="64"/>
      <c r="K79" s="214">
        <f>K76+K77+K78</f>
        <v>0</v>
      </c>
      <c r="L79" s="64">
        <f>L76+L77+L78</f>
        <v>142.75</v>
      </c>
      <c r="M79" s="64">
        <f>M76+M77+M78</f>
        <v>0</v>
      </c>
      <c r="N79" s="64">
        <f>N76+N77+N78</f>
        <v>254.99489796</v>
      </c>
      <c r="O79" s="113"/>
      <c r="P79" s="183">
        <f>SUM(E79:O79)</f>
        <v>622.23467187999995</v>
      </c>
      <c r="Q79" s="109"/>
      <c r="R79" s="109"/>
      <c r="S79" s="101"/>
      <c r="T79" s="101"/>
      <c r="U79" s="101"/>
      <c r="V79" s="101"/>
      <c r="W79" s="109"/>
      <c r="X79" s="109"/>
      <c r="Y79" s="109"/>
      <c r="Z79" s="109"/>
      <c r="AA79" s="109"/>
      <c r="AB79" s="101"/>
      <c r="AC79" s="101"/>
      <c r="AD79" s="101"/>
      <c r="AE79" s="101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8"/>
      <c r="AS79" s="108"/>
      <c r="AT79" s="108"/>
      <c r="AU79" s="108"/>
      <c r="AV79" s="108"/>
      <c r="AW79" s="108"/>
      <c r="AX79" s="108"/>
      <c r="AY79" s="108"/>
      <c r="AZ79" s="108"/>
    </row>
    <row r="80" spans="1:52" s="16" customFormat="1" ht="24" thickBot="1" x14ac:dyDescent="0.4">
      <c r="A80"/>
      <c r="B80"/>
      <c r="C80"/>
      <c r="D80" s="61" t="s">
        <v>65</v>
      </c>
      <c r="E80" s="60">
        <f>E79-E75</f>
        <v>0</v>
      </c>
      <c r="F80" s="60">
        <f>F79-F75</f>
        <v>0</v>
      </c>
      <c r="G80" s="60">
        <f>G79-G75</f>
        <v>0</v>
      </c>
      <c r="H80" s="60">
        <f>H79-H75</f>
        <v>0</v>
      </c>
      <c r="I80" s="60">
        <f>I79-I75</f>
        <v>0</v>
      </c>
      <c r="J80" s="60"/>
      <c r="K80" s="215">
        <f>K79-K75</f>
        <v>0</v>
      </c>
      <c r="L80" s="60">
        <f>L79-L75</f>
        <v>0</v>
      </c>
      <c r="M80" s="60">
        <f>M79-M75</f>
        <v>0</v>
      </c>
      <c r="N80" s="60">
        <f>N79-N75</f>
        <v>0</v>
      </c>
      <c r="O80" s="105"/>
      <c r="P80" s="182">
        <f>SUM(E80:O80)</f>
        <v>0</v>
      </c>
      <c r="Q80" s="109"/>
      <c r="R80" s="109"/>
      <c r="S80" s="101"/>
      <c r="T80" s="101"/>
      <c r="U80" s="101"/>
      <c r="V80" s="101"/>
      <c r="W80" s="109"/>
      <c r="X80" s="109"/>
      <c r="Y80" s="109"/>
      <c r="Z80" s="109"/>
      <c r="AA80" s="109"/>
      <c r="AB80" s="101"/>
      <c r="AC80" s="101"/>
      <c r="AD80" s="101"/>
      <c r="AE80" s="101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8"/>
      <c r="AS80" s="108"/>
      <c r="AT80" s="108"/>
      <c r="AU80" s="108"/>
      <c r="AV80" s="108"/>
      <c r="AW80" s="108"/>
      <c r="AX80" s="108"/>
      <c r="AY80" s="108"/>
      <c r="AZ80" s="108"/>
    </row>
    <row r="81" spans="1:52" s="16" customFormat="1" ht="42.75" customHeight="1" thickBot="1" x14ac:dyDescent="0.3">
      <c r="A81" s="31"/>
      <c r="B81" s="32"/>
      <c r="C81" s="32"/>
      <c r="D81" s="32"/>
      <c r="E81" s="49" t="s">
        <v>52</v>
      </c>
      <c r="F81" s="48" t="s">
        <v>51</v>
      </c>
      <c r="G81" s="50"/>
      <c r="H81" s="32"/>
      <c r="I81" s="32"/>
      <c r="J81" s="32"/>
      <c r="K81" s="195"/>
      <c r="L81" s="32"/>
      <c r="M81" s="32"/>
      <c r="N81" s="33"/>
      <c r="O81" s="108"/>
      <c r="P81" s="179"/>
      <c r="Q81" s="109"/>
      <c r="R81" s="109"/>
      <c r="S81" s="101"/>
      <c r="T81" s="101"/>
      <c r="U81" s="101"/>
      <c r="V81" s="101"/>
      <c r="W81" s="109"/>
      <c r="X81" s="109"/>
      <c r="Y81" s="109"/>
      <c r="Z81" s="109"/>
      <c r="AA81" s="109"/>
      <c r="AB81" s="101"/>
      <c r="AC81" s="101"/>
      <c r="AD81" s="101"/>
      <c r="AE81" s="101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8"/>
      <c r="AS81" s="108"/>
      <c r="AT81" s="108"/>
      <c r="AU81" s="108"/>
      <c r="AV81" s="108"/>
      <c r="AW81" s="108"/>
      <c r="AX81" s="108"/>
      <c r="AY81" s="108"/>
      <c r="AZ81" s="108"/>
    </row>
    <row r="82" spans="1:52" s="16" customFormat="1" ht="40.5" x14ac:dyDescent="0.25">
      <c r="A82" s="472" t="str">
        <f>E81</f>
        <v>VI</v>
      </c>
      <c r="B82" s="35" t="s">
        <v>40</v>
      </c>
      <c r="C82" s="579"/>
      <c r="D82" s="54" t="s">
        <v>6</v>
      </c>
      <c r="E82" s="55">
        <f>'Приложение 1 (ОТЧЕТНЫЙ ПЕРИОД) '!E170</f>
        <v>0</v>
      </c>
      <c r="F82" s="55">
        <f>'Приложение 1 (ОТЧЕТНЫЙ ПЕРИОД) '!F170</f>
        <v>0</v>
      </c>
      <c r="G82" s="55">
        <f>'Приложение 1 (ОТЧЕТНЫЙ ПЕРИОД) '!G170</f>
        <v>0</v>
      </c>
      <c r="H82" s="55">
        <f>'Приложение 1 (ОТЧЕТНЫЙ ПЕРИОД) '!H170</f>
        <v>0</v>
      </c>
      <c r="I82" s="55">
        <f>'Приложение 1 (ОТЧЕТНЫЙ ПЕРИОД) '!I170</f>
        <v>0</v>
      </c>
      <c r="J82" s="615"/>
      <c r="K82" s="216">
        <f>'Приложение 1 (ОТЧЕТНЫЙ ПЕРИОД) '!K170</f>
        <v>0</v>
      </c>
      <c r="L82" s="55">
        <f>'Приложение 1 (ОТЧЕТНЫЙ ПЕРИОД) '!L170</f>
        <v>0</v>
      </c>
      <c r="M82" s="55">
        <f>'Приложение 1 (ОТЧЕТНЫЙ ПЕРИОД) '!M170</f>
        <v>0</v>
      </c>
      <c r="N82" s="56">
        <f>'Приложение 1 (ОТЧЕТНЫЙ ПЕРИОД) '!N170</f>
        <v>0</v>
      </c>
      <c r="O82" s="108"/>
      <c r="P82" s="179"/>
      <c r="Q82" s="109"/>
      <c r="R82" s="606" t="str">
        <f>B83</f>
        <v>БЕЗОПАСНЫЕ И КАЧЕСТВЕННЫЕ АВТОМОБИЛЬНЫЕ ДОРОГИ</v>
      </c>
      <c r="S82" s="128" t="str">
        <f>D82</f>
        <v>Всего</v>
      </c>
      <c r="T82" s="128">
        <f>E82</f>
        <v>0</v>
      </c>
      <c r="U82" s="128">
        <f t="shared" ref="U82:V82" si="29">F82</f>
        <v>0</v>
      </c>
      <c r="V82" s="128">
        <f t="shared" si="29"/>
        <v>0</v>
      </c>
      <c r="W82" s="128" t="e">
        <f>F82/E82%</f>
        <v>#DIV/0!</v>
      </c>
      <c r="X82" s="129" t="e">
        <f>G82/F82%</f>
        <v>#DIV/0!</v>
      </c>
      <c r="Y82" s="248" t="e">
        <f>V82/T82%</f>
        <v>#DIV/0!</v>
      </c>
      <c r="Z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8"/>
      <c r="AS82" s="108"/>
      <c r="AT82" s="108"/>
      <c r="AU82" s="108"/>
      <c r="AV82" s="108"/>
      <c r="AW82" s="108"/>
      <c r="AX82" s="108"/>
      <c r="AY82" s="108"/>
      <c r="AZ82" s="108"/>
    </row>
    <row r="83" spans="1:52" s="16" customFormat="1" ht="20.25" customHeight="1" x14ac:dyDescent="0.25">
      <c r="A83" s="473"/>
      <c r="B83" s="443" t="str">
        <f>F81</f>
        <v>БЕЗОПАСНЫЕ И КАЧЕСТВЕННЫЕ АВТОМОБИЛЬНЫЕ ДОРОГИ</v>
      </c>
      <c r="C83" s="476"/>
      <c r="D83" s="21" t="s">
        <v>15</v>
      </c>
      <c r="E83" s="52">
        <f>'Приложение 1 (ОТЧЕТНЫЙ ПЕРИОД) '!E171</f>
        <v>0</v>
      </c>
      <c r="F83" s="52">
        <f>'Приложение 1 (ОТЧЕТНЫЙ ПЕРИОД) '!F171</f>
        <v>0</v>
      </c>
      <c r="G83" s="52">
        <f>'Приложение 1 (ОТЧЕТНЫЙ ПЕРИОД) '!G171</f>
        <v>0</v>
      </c>
      <c r="H83" s="52">
        <f>'Приложение 1 (ОТЧЕТНЫЙ ПЕРИОД) '!H171</f>
        <v>0</v>
      </c>
      <c r="I83" s="52">
        <f>'Приложение 1 (ОТЧЕТНЫЙ ПЕРИОД) '!I171</f>
        <v>0</v>
      </c>
      <c r="J83" s="616"/>
      <c r="K83" s="217">
        <f>'Приложение 1 (ОТЧЕТНЫЙ ПЕРИОД) '!K171</f>
        <v>0</v>
      </c>
      <c r="L83" s="52">
        <f>'Приложение 1 (ОТЧЕТНЫЙ ПЕРИОД) '!L171</f>
        <v>0</v>
      </c>
      <c r="M83" s="52">
        <f>'Приложение 1 (ОТЧЕТНЫЙ ПЕРИОД) '!M171</f>
        <v>0</v>
      </c>
      <c r="N83" s="57">
        <f>'Приложение 1 (ОТЧЕТНЫЙ ПЕРИОД) '!N171</f>
        <v>0</v>
      </c>
      <c r="O83" s="108"/>
      <c r="P83" s="179"/>
      <c r="Q83" s="109"/>
      <c r="R83" s="607"/>
      <c r="S83" s="126"/>
      <c r="T83" s="126"/>
      <c r="U83" s="126"/>
      <c r="V83" s="126"/>
      <c r="W83" s="122"/>
      <c r="X83" s="123"/>
      <c r="Y83" s="109"/>
      <c r="Z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8"/>
      <c r="AS83" s="108"/>
      <c r="AT83" s="108"/>
      <c r="AU83" s="108"/>
      <c r="AV83" s="108"/>
      <c r="AW83" s="108"/>
      <c r="AX83" s="108"/>
      <c r="AY83" s="108"/>
      <c r="AZ83" s="108"/>
    </row>
    <row r="84" spans="1:52" s="16" customFormat="1" ht="20.25" customHeight="1" x14ac:dyDescent="0.25">
      <c r="A84" s="473"/>
      <c r="B84" s="443"/>
      <c r="C84" s="476"/>
      <c r="D84" s="21" t="s">
        <v>7</v>
      </c>
      <c r="E84" s="52">
        <f>'Приложение 1 (ОТЧЕТНЫЙ ПЕРИОД) '!E172</f>
        <v>0</v>
      </c>
      <c r="F84" s="52">
        <f>'Приложение 1 (ОТЧЕТНЫЙ ПЕРИОД) '!F172</f>
        <v>0</v>
      </c>
      <c r="G84" s="52">
        <f>'Приложение 1 (ОТЧЕТНЫЙ ПЕРИОД) '!G172</f>
        <v>0</v>
      </c>
      <c r="H84" s="52">
        <f>'Приложение 1 (ОТЧЕТНЫЙ ПЕРИОД) '!H172</f>
        <v>0</v>
      </c>
      <c r="I84" s="52">
        <f>'Приложение 1 (ОТЧЕТНЫЙ ПЕРИОД) '!I172</f>
        <v>0</v>
      </c>
      <c r="J84" s="616"/>
      <c r="K84" s="217">
        <f>'Приложение 1 (ОТЧЕТНЫЙ ПЕРИОД) '!K172</f>
        <v>0</v>
      </c>
      <c r="L84" s="52">
        <f>'Приложение 1 (ОТЧЕТНЫЙ ПЕРИОД) '!L172</f>
        <v>0</v>
      </c>
      <c r="M84" s="52">
        <f>'Приложение 1 (ОТЧЕТНЫЙ ПЕРИОД) '!M172</f>
        <v>0</v>
      </c>
      <c r="N84" s="57">
        <f>'Приложение 1 (ОТЧЕТНЫЙ ПЕРИОД) '!N172</f>
        <v>0</v>
      </c>
      <c r="O84" s="108"/>
      <c r="P84" s="179"/>
      <c r="Q84" s="109"/>
      <c r="R84" s="607"/>
      <c r="S84" s="126"/>
      <c r="T84" s="126"/>
      <c r="U84" s="126"/>
      <c r="V84" s="126"/>
      <c r="W84" s="122"/>
      <c r="X84" s="123"/>
      <c r="Y84" s="109"/>
      <c r="Z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8"/>
      <c r="AS84" s="108"/>
      <c r="AT84" s="108"/>
      <c r="AU84" s="108"/>
      <c r="AV84" s="108"/>
      <c r="AW84" s="108"/>
      <c r="AX84" s="108"/>
      <c r="AY84" s="108"/>
      <c r="AZ84" s="108"/>
    </row>
    <row r="85" spans="1:52" s="16" customFormat="1" ht="21" customHeight="1" thickBot="1" x14ac:dyDescent="0.3">
      <c r="A85" s="474"/>
      <c r="B85" s="481"/>
      <c r="C85" s="477"/>
      <c r="D85" s="283" t="s">
        <v>8</v>
      </c>
      <c r="E85" s="310">
        <f>'Приложение 1 (ОТЧЕТНЫЙ ПЕРИОД) '!E173</f>
        <v>0</v>
      </c>
      <c r="F85" s="310">
        <f>'Приложение 1 (ОТЧЕТНЫЙ ПЕРИОД) '!F173</f>
        <v>0</v>
      </c>
      <c r="G85" s="310">
        <f>'Приложение 1 (ОТЧЕТНЫЙ ПЕРИОД) '!G173</f>
        <v>0</v>
      </c>
      <c r="H85" s="310">
        <f>'Приложение 1 (ОТЧЕТНЫЙ ПЕРИОД) '!H173</f>
        <v>0</v>
      </c>
      <c r="I85" s="310">
        <f>'Приложение 1 (ОТЧЕТНЫЙ ПЕРИОД) '!I173</f>
        <v>0</v>
      </c>
      <c r="J85" s="617"/>
      <c r="K85" s="311">
        <f>'Приложение 1 (ОТЧЕТНЫЙ ПЕРИОД) '!K173</f>
        <v>0</v>
      </c>
      <c r="L85" s="310">
        <f>'Приложение 1 (ОТЧЕТНЫЙ ПЕРИОД) '!L173</f>
        <v>0</v>
      </c>
      <c r="M85" s="310">
        <f>'Приложение 1 (ОТЧЕТНЫЙ ПЕРИОД) '!M173</f>
        <v>0</v>
      </c>
      <c r="N85" s="312">
        <f>'Приложение 1 (ОТЧЕТНЫЙ ПЕРИОД) '!N173</f>
        <v>0</v>
      </c>
      <c r="O85" s="108"/>
      <c r="P85" s="179"/>
      <c r="Q85" s="109"/>
      <c r="R85" s="608"/>
      <c r="S85" s="127"/>
      <c r="T85" s="127"/>
      <c r="U85" s="127"/>
      <c r="V85" s="127"/>
      <c r="W85" s="124"/>
      <c r="X85" s="125"/>
      <c r="Y85" s="109"/>
      <c r="Z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8"/>
      <c r="AS85" s="108"/>
      <c r="AT85" s="108"/>
      <c r="AU85" s="108"/>
      <c r="AV85" s="108"/>
      <c r="AW85" s="108"/>
      <c r="AX85" s="108"/>
      <c r="AY85" s="108"/>
      <c r="AZ85" s="108"/>
    </row>
    <row r="86" spans="1:52" s="16" customFormat="1" ht="23.25" x14ac:dyDescent="0.35">
      <c r="A86"/>
      <c r="B86"/>
      <c r="C86" s="62"/>
      <c r="D86" s="63" t="s">
        <v>65</v>
      </c>
      <c r="E86" s="64">
        <f>E83+E84+E85</f>
        <v>0</v>
      </c>
      <c r="F86" s="64">
        <f>F83+F84+F85</f>
        <v>0</v>
      </c>
      <c r="G86" s="64">
        <f>G83+G84+G85</f>
        <v>0</v>
      </c>
      <c r="H86" s="64">
        <f>H83+H84+H85</f>
        <v>0</v>
      </c>
      <c r="I86" s="64">
        <f>I83+I84+I85</f>
        <v>0</v>
      </c>
      <c r="J86" s="64"/>
      <c r="K86" s="214">
        <f>K83+K84+K85</f>
        <v>0</v>
      </c>
      <c r="L86" s="64">
        <f>L83+L84+L85</f>
        <v>0</v>
      </c>
      <c r="M86" s="64">
        <f>M83+M84+M85</f>
        <v>0</v>
      </c>
      <c r="N86" s="64">
        <f>N83+N84+N85</f>
        <v>0</v>
      </c>
      <c r="O86" s="113"/>
      <c r="P86" s="183">
        <f>SUM(E86:O86)</f>
        <v>0</v>
      </c>
      <c r="Q86" s="109"/>
      <c r="R86" s="109"/>
      <c r="S86" s="101"/>
      <c r="T86" s="101"/>
      <c r="U86" s="101"/>
      <c r="V86" s="101"/>
      <c r="W86" s="109"/>
      <c r="X86" s="109"/>
      <c r="Y86" s="109"/>
      <c r="Z86" s="109"/>
      <c r="AA86" s="109"/>
      <c r="AB86" s="101"/>
      <c r="AC86" s="101"/>
      <c r="AD86" s="101"/>
      <c r="AE86" s="101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8"/>
      <c r="AS86" s="108"/>
      <c r="AT86" s="108"/>
      <c r="AU86" s="108"/>
      <c r="AV86" s="108"/>
      <c r="AW86" s="108"/>
      <c r="AX86" s="108"/>
      <c r="AY86" s="108"/>
      <c r="AZ86" s="108"/>
    </row>
    <row r="87" spans="1:52" s="16" customFormat="1" ht="24" thickBot="1" x14ac:dyDescent="0.4">
      <c r="A87"/>
      <c r="B87"/>
      <c r="C87"/>
      <c r="D87" s="61" t="s">
        <v>65</v>
      </c>
      <c r="E87" s="60">
        <f>E86-E82</f>
        <v>0</v>
      </c>
      <c r="F87" s="60">
        <f>F86-F82</f>
        <v>0</v>
      </c>
      <c r="G87" s="60">
        <f>G86-G82</f>
        <v>0</v>
      </c>
      <c r="H87" s="60">
        <f>H86-H82</f>
        <v>0</v>
      </c>
      <c r="I87" s="60">
        <f>I86-I82</f>
        <v>0</v>
      </c>
      <c r="J87" s="60"/>
      <c r="K87" s="215">
        <f>K86-K82</f>
        <v>0</v>
      </c>
      <c r="L87" s="60">
        <f>L86-L82</f>
        <v>0</v>
      </c>
      <c r="M87" s="60">
        <f>M86-M82</f>
        <v>0</v>
      </c>
      <c r="N87" s="60">
        <f>N86-N82</f>
        <v>0</v>
      </c>
      <c r="O87" s="105"/>
      <c r="P87" s="182">
        <f>SUM(E87:O87)</f>
        <v>0</v>
      </c>
      <c r="Q87" s="109"/>
      <c r="R87" s="109"/>
      <c r="S87" s="101"/>
      <c r="T87" s="101"/>
      <c r="U87" s="101"/>
      <c r="V87" s="101"/>
      <c r="W87" s="109"/>
      <c r="X87" s="109"/>
      <c r="Y87" s="109"/>
      <c r="Z87" s="109"/>
      <c r="AA87" s="109"/>
      <c r="AB87" s="101"/>
      <c r="AC87" s="101"/>
      <c r="AD87" s="101"/>
      <c r="AE87" s="101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8"/>
      <c r="AS87" s="108"/>
      <c r="AT87" s="108"/>
      <c r="AU87" s="108"/>
      <c r="AV87" s="108"/>
      <c r="AW87" s="108"/>
      <c r="AX87" s="108"/>
      <c r="AY87" s="108"/>
      <c r="AZ87" s="108"/>
    </row>
    <row r="88" spans="1:52" s="16" customFormat="1" ht="44.25" customHeight="1" thickBot="1" x14ac:dyDescent="0.3">
      <c r="A88" s="31"/>
      <c r="B88" s="32"/>
      <c r="C88" s="32"/>
      <c r="D88" s="32"/>
      <c r="E88" s="49" t="s">
        <v>54</v>
      </c>
      <c r="F88" s="48" t="s">
        <v>53</v>
      </c>
      <c r="G88" s="50"/>
      <c r="H88" s="32"/>
      <c r="I88" s="32"/>
      <c r="J88" s="32"/>
      <c r="K88" s="195"/>
      <c r="L88" s="32"/>
      <c r="M88" s="32"/>
      <c r="N88" s="33"/>
      <c r="O88" s="108"/>
      <c r="P88" s="179"/>
      <c r="Q88" s="109"/>
      <c r="R88" s="109"/>
      <c r="S88" s="101"/>
      <c r="T88" s="101"/>
      <c r="U88" s="101"/>
      <c r="V88" s="101"/>
      <c r="W88" s="109"/>
      <c r="X88" s="109"/>
      <c r="Y88" s="109"/>
      <c r="Z88" s="109"/>
      <c r="AA88" s="109"/>
      <c r="AB88" s="101"/>
      <c r="AC88" s="101"/>
      <c r="AD88" s="101"/>
      <c r="AE88" s="101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8"/>
      <c r="AS88" s="108"/>
      <c r="AT88" s="108"/>
      <c r="AU88" s="108"/>
      <c r="AV88" s="108"/>
      <c r="AW88" s="108"/>
      <c r="AX88" s="108"/>
      <c r="AY88" s="108"/>
      <c r="AZ88" s="108"/>
    </row>
    <row r="89" spans="1:52" s="16" customFormat="1" ht="40.5" x14ac:dyDescent="0.25">
      <c r="A89" s="436" t="str">
        <f>E88</f>
        <v>VII</v>
      </c>
      <c r="B89" s="35" t="s">
        <v>40</v>
      </c>
      <c r="C89" s="438"/>
      <c r="D89" s="54" t="s">
        <v>6</v>
      </c>
      <c r="E89" s="55">
        <f>'Приложение 1 (ОТЧЕТНЫЙ ПЕРИОД) '!E181</f>
        <v>0</v>
      </c>
      <c r="F89" s="55">
        <f>'Приложение 1 (ОТЧЕТНЫЙ ПЕРИОД) '!F181</f>
        <v>0</v>
      </c>
      <c r="G89" s="55">
        <f>'Приложение 1 (ОТЧЕТНЫЙ ПЕРИОД) '!G181</f>
        <v>0</v>
      </c>
      <c r="H89" s="55">
        <f>'Приложение 1 (ОТЧЕТНЫЙ ПЕРИОД) '!H181</f>
        <v>0</v>
      </c>
      <c r="I89" s="55">
        <f>'Приложение 1 (ОТЧЕТНЫЙ ПЕРИОД) '!I181</f>
        <v>0</v>
      </c>
      <c r="J89" s="615"/>
      <c r="K89" s="216">
        <f>'Приложение 1 (ОТЧЕТНЫЙ ПЕРИОД) '!K181</f>
        <v>0</v>
      </c>
      <c r="L89" s="55">
        <f>'Приложение 1 (ОТЧЕТНЫЙ ПЕРИОД) '!L181</f>
        <v>0</v>
      </c>
      <c r="M89" s="55">
        <f>'Приложение 1 (ОТЧЕТНЫЙ ПЕРИОД) '!M181</f>
        <v>0</v>
      </c>
      <c r="N89" s="56">
        <f>'Приложение 1 (ОТЧЕТНЫЙ ПЕРИОД) '!N181</f>
        <v>0</v>
      </c>
      <c r="O89" s="108"/>
      <c r="P89" s="179"/>
      <c r="Q89" s="109"/>
      <c r="R89" s="606" t="str">
        <f>B90</f>
        <v>ПРОИЗВОДИТЕЛЬНОСТЬ ТРУДА</v>
      </c>
      <c r="S89" s="128" t="str">
        <f>D89</f>
        <v>Всего</v>
      </c>
      <c r="T89" s="128">
        <f>E89</f>
        <v>0</v>
      </c>
      <c r="U89" s="128">
        <f t="shared" ref="U89:V89" si="30">F89</f>
        <v>0</v>
      </c>
      <c r="V89" s="128">
        <f t="shared" si="30"/>
        <v>0</v>
      </c>
      <c r="W89" s="128" t="e">
        <f>F89/E89%</f>
        <v>#DIV/0!</v>
      </c>
      <c r="X89" s="129" t="e">
        <f>G89/F89%</f>
        <v>#DIV/0!</v>
      </c>
      <c r="Y89" s="248" t="e">
        <f>V89/T89%</f>
        <v>#DIV/0!</v>
      </c>
      <c r="Z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8"/>
      <c r="AS89" s="108"/>
      <c r="AT89" s="108"/>
      <c r="AU89" s="108"/>
      <c r="AV89" s="108"/>
      <c r="AW89" s="108"/>
      <c r="AX89" s="108"/>
      <c r="AY89" s="108"/>
      <c r="AZ89" s="108"/>
    </row>
    <row r="90" spans="1:52" s="16" customFormat="1" ht="23.25" customHeight="1" x14ac:dyDescent="0.25">
      <c r="A90" s="436"/>
      <c r="B90" s="443" t="str">
        <f>F88</f>
        <v>ПРОИЗВОДИТЕЛЬНОСТЬ ТРУДА</v>
      </c>
      <c r="C90" s="438"/>
      <c r="D90" s="21" t="s">
        <v>15</v>
      </c>
      <c r="E90" s="52">
        <f>'Приложение 1 (ОТЧЕТНЫЙ ПЕРИОД) '!E182</f>
        <v>0</v>
      </c>
      <c r="F90" s="52">
        <f>'Приложение 1 (ОТЧЕТНЫЙ ПЕРИОД) '!F182</f>
        <v>0</v>
      </c>
      <c r="G90" s="52">
        <f>'Приложение 1 (ОТЧЕТНЫЙ ПЕРИОД) '!G182</f>
        <v>0</v>
      </c>
      <c r="H90" s="52">
        <f>'Приложение 1 (ОТЧЕТНЫЙ ПЕРИОД) '!H182</f>
        <v>0</v>
      </c>
      <c r="I90" s="52">
        <f>'Приложение 1 (ОТЧЕТНЫЙ ПЕРИОД) '!I182</f>
        <v>0</v>
      </c>
      <c r="J90" s="616"/>
      <c r="K90" s="217">
        <f>'Приложение 1 (ОТЧЕТНЫЙ ПЕРИОД) '!K182</f>
        <v>0</v>
      </c>
      <c r="L90" s="52">
        <f>'Приложение 1 (ОТЧЕТНЫЙ ПЕРИОД) '!L182</f>
        <v>0</v>
      </c>
      <c r="M90" s="52">
        <f>'Приложение 1 (ОТЧЕТНЫЙ ПЕРИОД) '!M182</f>
        <v>0</v>
      </c>
      <c r="N90" s="57">
        <f>'Приложение 1 (ОТЧЕТНЫЙ ПЕРИОД) '!N182</f>
        <v>0</v>
      </c>
      <c r="O90" s="108"/>
      <c r="P90" s="179"/>
      <c r="Q90" s="109"/>
      <c r="R90" s="607"/>
      <c r="S90" s="126"/>
      <c r="T90" s="126"/>
      <c r="U90" s="126"/>
      <c r="V90" s="126"/>
      <c r="W90" s="122"/>
      <c r="X90" s="123"/>
      <c r="Y90" s="109"/>
      <c r="Z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8"/>
      <c r="AS90" s="108"/>
      <c r="AT90" s="108"/>
      <c r="AU90" s="108"/>
      <c r="AV90" s="108"/>
      <c r="AW90" s="108"/>
      <c r="AX90" s="108"/>
      <c r="AY90" s="108"/>
      <c r="AZ90" s="108"/>
    </row>
    <row r="91" spans="1:52" s="16" customFormat="1" ht="23.25" customHeight="1" x14ac:dyDescent="0.25">
      <c r="A91" s="436"/>
      <c r="B91" s="444"/>
      <c r="C91" s="438"/>
      <c r="D91" s="21" t="s">
        <v>7</v>
      </c>
      <c r="E91" s="52">
        <f>'Приложение 1 (ОТЧЕТНЫЙ ПЕРИОД) '!E183</f>
        <v>0</v>
      </c>
      <c r="F91" s="52">
        <f>'Приложение 1 (ОТЧЕТНЫЙ ПЕРИОД) '!F183</f>
        <v>0</v>
      </c>
      <c r="G91" s="52">
        <f>'Приложение 1 (ОТЧЕТНЫЙ ПЕРИОД) '!G183</f>
        <v>0</v>
      </c>
      <c r="H91" s="52">
        <f>'Приложение 1 (ОТЧЕТНЫЙ ПЕРИОД) '!H183</f>
        <v>0</v>
      </c>
      <c r="I91" s="52">
        <f>'Приложение 1 (ОТЧЕТНЫЙ ПЕРИОД) '!I183</f>
        <v>0</v>
      </c>
      <c r="J91" s="616"/>
      <c r="K91" s="217">
        <f>'Приложение 1 (ОТЧЕТНЫЙ ПЕРИОД) '!K183</f>
        <v>0</v>
      </c>
      <c r="L91" s="52">
        <f>'Приложение 1 (ОТЧЕТНЫЙ ПЕРИОД) '!L183</f>
        <v>0</v>
      </c>
      <c r="M91" s="52">
        <f>'Приложение 1 (ОТЧЕТНЫЙ ПЕРИОД) '!M183</f>
        <v>0</v>
      </c>
      <c r="N91" s="57">
        <f>'Приложение 1 (ОТЧЕТНЫЙ ПЕРИОД) '!N183</f>
        <v>0</v>
      </c>
      <c r="O91" s="108"/>
      <c r="P91" s="179"/>
      <c r="Q91" s="109"/>
      <c r="R91" s="607"/>
      <c r="S91" s="126"/>
      <c r="T91" s="126"/>
      <c r="U91" s="126"/>
      <c r="V91" s="126"/>
      <c r="W91" s="122"/>
      <c r="X91" s="123"/>
      <c r="Y91" s="109"/>
      <c r="Z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8"/>
      <c r="AS91" s="108"/>
      <c r="AT91" s="108"/>
      <c r="AU91" s="108"/>
      <c r="AV91" s="108"/>
      <c r="AW91" s="108"/>
      <c r="AX91" s="108"/>
      <c r="AY91" s="108"/>
      <c r="AZ91" s="108"/>
    </row>
    <row r="92" spans="1:52" s="16" customFormat="1" ht="23.25" customHeight="1" thickBot="1" x14ac:dyDescent="0.3">
      <c r="A92" s="437"/>
      <c r="B92" s="445"/>
      <c r="C92" s="439"/>
      <c r="D92" s="283" t="s">
        <v>8</v>
      </c>
      <c r="E92" s="310">
        <f>'Приложение 1 (ОТЧЕТНЫЙ ПЕРИОД) '!E184</f>
        <v>0</v>
      </c>
      <c r="F92" s="310">
        <f>'Приложение 1 (ОТЧЕТНЫЙ ПЕРИОД) '!F184</f>
        <v>0</v>
      </c>
      <c r="G92" s="310">
        <f>'Приложение 1 (ОТЧЕТНЫЙ ПЕРИОД) '!G184</f>
        <v>0</v>
      </c>
      <c r="H92" s="310">
        <f>'Приложение 1 (ОТЧЕТНЫЙ ПЕРИОД) '!H184</f>
        <v>0</v>
      </c>
      <c r="I92" s="310">
        <f>'Приложение 1 (ОТЧЕТНЫЙ ПЕРИОД) '!I184</f>
        <v>0</v>
      </c>
      <c r="J92" s="617"/>
      <c r="K92" s="311">
        <f>'Приложение 1 (ОТЧЕТНЫЙ ПЕРИОД) '!K184</f>
        <v>0</v>
      </c>
      <c r="L92" s="310">
        <f>'Приложение 1 (ОТЧЕТНЫЙ ПЕРИОД) '!L184</f>
        <v>0</v>
      </c>
      <c r="M92" s="310">
        <f>'Приложение 1 (ОТЧЕТНЫЙ ПЕРИОД) '!M184</f>
        <v>0</v>
      </c>
      <c r="N92" s="312">
        <f>'Приложение 1 (ОТЧЕТНЫЙ ПЕРИОД) '!N184</f>
        <v>0</v>
      </c>
      <c r="O92" s="108"/>
      <c r="P92" s="179"/>
      <c r="Q92" s="109"/>
      <c r="R92" s="608"/>
      <c r="S92" s="127"/>
      <c r="T92" s="127"/>
      <c r="U92" s="127"/>
      <c r="V92" s="127"/>
      <c r="W92" s="124"/>
      <c r="X92" s="125"/>
      <c r="Y92" s="109"/>
      <c r="Z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8"/>
      <c r="AS92" s="108"/>
      <c r="AT92" s="108"/>
      <c r="AU92" s="108"/>
      <c r="AV92" s="108"/>
      <c r="AW92" s="108"/>
      <c r="AX92" s="108"/>
      <c r="AY92" s="108"/>
      <c r="AZ92" s="108"/>
    </row>
    <row r="93" spans="1:52" s="16" customFormat="1" ht="23.25" x14ac:dyDescent="0.35">
      <c r="A93"/>
      <c r="B93"/>
      <c r="C93" s="62"/>
      <c r="D93" s="63" t="s">
        <v>65</v>
      </c>
      <c r="E93" s="64">
        <f>E90+E91+E92</f>
        <v>0</v>
      </c>
      <c r="F93" s="64">
        <f>F90+F91+F92</f>
        <v>0</v>
      </c>
      <c r="G93" s="64">
        <f>G90+G91+G92</f>
        <v>0</v>
      </c>
      <c r="H93" s="64">
        <f>H90+H91+H92</f>
        <v>0</v>
      </c>
      <c r="I93" s="64">
        <f>I90+I91+I92</f>
        <v>0</v>
      </c>
      <c r="J93" s="64"/>
      <c r="K93" s="214">
        <f>K90+K91+K92</f>
        <v>0</v>
      </c>
      <c r="L93" s="64">
        <f>L90+L91+L92</f>
        <v>0</v>
      </c>
      <c r="M93" s="64">
        <f>M90+M91+M92</f>
        <v>0</v>
      </c>
      <c r="N93" s="64">
        <f>N90+N91+N92</f>
        <v>0</v>
      </c>
      <c r="O93" s="113"/>
      <c r="P93" s="183">
        <f>SUM(E93:O93)</f>
        <v>0</v>
      </c>
      <c r="Q93" s="109"/>
      <c r="R93" s="109"/>
      <c r="S93" s="101"/>
      <c r="T93" s="101"/>
      <c r="U93" s="101"/>
      <c r="V93" s="101"/>
      <c r="W93" s="109"/>
      <c r="X93" s="109"/>
      <c r="Y93" s="109"/>
      <c r="Z93" s="109"/>
      <c r="AA93" s="109"/>
      <c r="AB93" s="101"/>
      <c r="AC93" s="101"/>
      <c r="AD93" s="101"/>
      <c r="AE93" s="101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8"/>
      <c r="AS93" s="108"/>
      <c r="AT93" s="108"/>
      <c r="AU93" s="108"/>
      <c r="AV93" s="108"/>
      <c r="AW93" s="108"/>
      <c r="AX93" s="108"/>
      <c r="AY93" s="108"/>
      <c r="AZ93" s="108"/>
    </row>
    <row r="94" spans="1:52" s="16" customFormat="1" ht="24" thickBot="1" x14ac:dyDescent="0.4">
      <c r="A94"/>
      <c r="B94"/>
      <c r="C94"/>
      <c r="D94" s="61" t="s">
        <v>65</v>
      </c>
      <c r="E94" s="60">
        <f>E93-E89</f>
        <v>0</v>
      </c>
      <c r="F94" s="60">
        <f>F93-F89</f>
        <v>0</v>
      </c>
      <c r="G94" s="60">
        <f>G93-G89</f>
        <v>0</v>
      </c>
      <c r="H94" s="60">
        <f>H93-H89</f>
        <v>0</v>
      </c>
      <c r="I94" s="60">
        <f>I93-I89</f>
        <v>0</v>
      </c>
      <c r="J94" s="60"/>
      <c r="K94" s="215">
        <f>K93-K89</f>
        <v>0</v>
      </c>
      <c r="L94" s="60">
        <f>L93-L89</f>
        <v>0</v>
      </c>
      <c r="M94" s="60">
        <f>M93-M89</f>
        <v>0</v>
      </c>
      <c r="N94" s="60">
        <f>N93-N89</f>
        <v>0</v>
      </c>
      <c r="O94" s="105"/>
      <c r="P94" s="182">
        <f>SUM(E94:O94)</f>
        <v>0</v>
      </c>
      <c r="Q94" s="109"/>
      <c r="R94" s="109"/>
      <c r="S94" s="101"/>
      <c r="T94" s="101"/>
      <c r="U94" s="101"/>
      <c r="V94" s="101"/>
      <c r="W94" s="109"/>
      <c r="X94" s="109"/>
      <c r="Y94" s="109"/>
      <c r="Z94" s="109"/>
      <c r="AA94" s="109"/>
      <c r="AB94" s="101"/>
      <c r="AC94" s="101"/>
      <c r="AD94" s="101"/>
      <c r="AE94" s="101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8"/>
      <c r="AS94" s="108"/>
      <c r="AT94" s="108"/>
      <c r="AU94" s="108"/>
      <c r="AV94" s="108"/>
      <c r="AW94" s="108"/>
      <c r="AX94" s="108"/>
      <c r="AY94" s="108"/>
      <c r="AZ94" s="108"/>
    </row>
    <row r="95" spans="1:52" s="16" customFormat="1" ht="36.75" customHeight="1" thickBot="1" x14ac:dyDescent="0.3">
      <c r="A95" s="31"/>
      <c r="B95" s="32"/>
      <c r="C95" s="32"/>
      <c r="D95" s="32"/>
      <c r="E95" s="49" t="s">
        <v>56</v>
      </c>
      <c r="F95" s="48" t="s">
        <v>55</v>
      </c>
      <c r="G95" s="50"/>
      <c r="H95" s="32"/>
      <c r="I95" s="32"/>
      <c r="J95" s="32"/>
      <c r="K95" s="195"/>
      <c r="L95" s="32"/>
      <c r="M95" s="32"/>
      <c r="N95" s="33"/>
      <c r="O95" s="108"/>
      <c r="P95" s="179"/>
      <c r="Q95" s="109"/>
      <c r="R95" s="109"/>
      <c r="S95" s="101"/>
      <c r="T95" s="101"/>
      <c r="U95" s="101"/>
      <c r="V95" s="101"/>
      <c r="W95" s="109"/>
      <c r="X95" s="109"/>
      <c r="Y95" s="109"/>
      <c r="Z95" s="109"/>
      <c r="AA95" s="109"/>
      <c r="AB95" s="101"/>
      <c r="AC95" s="101"/>
      <c r="AD95" s="101"/>
      <c r="AE95" s="101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8"/>
      <c r="AS95" s="108"/>
      <c r="AT95" s="108"/>
      <c r="AU95" s="108"/>
      <c r="AV95" s="108"/>
      <c r="AW95" s="108"/>
      <c r="AX95" s="108"/>
      <c r="AY95" s="108"/>
      <c r="AZ95" s="108"/>
    </row>
    <row r="96" spans="1:52" s="16" customFormat="1" ht="40.5" x14ac:dyDescent="0.25">
      <c r="A96" s="436" t="str">
        <f>E95</f>
        <v>VIII</v>
      </c>
      <c r="B96" s="35" t="s">
        <v>40</v>
      </c>
      <c r="C96" s="438"/>
      <c r="D96" s="54" t="s">
        <v>6</v>
      </c>
      <c r="E96" s="55">
        <f>'Приложение 1 (ОТЧЕТНЫЙ ПЕРИОД) '!E192</f>
        <v>0</v>
      </c>
      <c r="F96" s="55">
        <f>'Приложение 1 (ОТЧЕТНЫЙ ПЕРИОД) '!F192</f>
        <v>0</v>
      </c>
      <c r="G96" s="55">
        <f>'Приложение 1 (ОТЧЕТНЫЙ ПЕРИОД) '!G192</f>
        <v>0</v>
      </c>
      <c r="H96" s="55">
        <f>'Приложение 1 (ОТЧЕТНЫЙ ПЕРИОД) '!H192</f>
        <v>0</v>
      </c>
      <c r="I96" s="55">
        <f>'Приложение 1 (ОТЧЕТНЫЙ ПЕРИОД) '!I192</f>
        <v>0</v>
      </c>
      <c r="J96" s="615"/>
      <c r="K96" s="216">
        <f>'Приложение 1 (ОТЧЕТНЫЙ ПЕРИОД) '!K192</f>
        <v>0</v>
      </c>
      <c r="L96" s="55">
        <f>'Приложение 1 (ОТЧЕТНЫЙ ПЕРИОД) '!L192</f>
        <v>0</v>
      </c>
      <c r="M96" s="55">
        <f>'Приложение 1 (ОТЧЕТНЫЙ ПЕРИОД) '!M192</f>
        <v>0</v>
      </c>
      <c r="N96" s="56">
        <f>'Приложение 1 (ОТЧЕТНЫЙ ПЕРИОД) '!N192</f>
        <v>0</v>
      </c>
      <c r="O96" s="108"/>
      <c r="P96" s="179"/>
      <c r="Q96" s="109"/>
      <c r="R96" s="606" t="str">
        <f>B97</f>
        <v>НАУКА</v>
      </c>
      <c r="S96" s="128" t="str">
        <f>D96</f>
        <v>Всего</v>
      </c>
      <c r="T96" s="128">
        <f>E96</f>
        <v>0</v>
      </c>
      <c r="U96" s="128">
        <f t="shared" ref="U96:V96" si="31">F96</f>
        <v>0</v>
      </c>
      <c r="V96" s="128">
        <f t="shared" si="31"/>
        <v>0</v>
      </c>
      <c r="W96" s="128" t="e">
        <f>F96/E96%</f>
        <v>#DIV/0!</v>
      </c>
      <c r="X96" s="129" t="e">
        <f>G96/F96%</f>
        <v>#DIV/0!</v>
      </c>
      <c r="Y96" s="248" t="e">
        <f>V96/T96%</f>
        <v>#DIV/0!</v>
      </c>
      <c r="Z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8"/>
      <c r="AS96" s="108"/>
      <c r="AT96" s="108"/>
      <c r="AU96" s="108"/>
      <c r="AV96" s="108"/>
      <c r="AW96" s="108"/>
      <c r="AX96" s="108"/>
      <c r="AY96" s="108"/>
      <c r="AZ96" s="108"/>
    </row>
    <row r="97" spans="1:52" s="16" customFormat="1" ht="20.25" customHeight="1" x14ac:dyDescent="0.25">
      <c r="A97" s="436"/>
      <c r="B97" s="443" t="str">
        <f>F95</f>
        <v>НАУКА</v>
      </c>
      <c r="C97" s="438"/>
      <c r="D97" s="21" t="s">
        <v>15</v>
      </c>
      <c r="E97" s="52">
        <f>'Приложение 1 (ОТЧЕТНЫЙ ПЕРИОД) '!E193</f>
        <v>0</v>
      </c>
      <c r="F97" s="52">
        <f>'Приложение 1 (ОТЧЕТНЫЙ ПЕРИОД) '!F193</f>
        <v>0</v>
      </c>
      <c r="G97" s="52">
        <f>'Приложение 1 (ОТЧЕТНЫЙ ПЕРИОД) '!G193</f>
        <v>0</v>
      </c>
      <c r="H97" s="52">
        <f>'Приложение 1 (ОТЧЕТНЫЙ ПЕРИОД) '!H193</f>
        <v>0</v>
      </c>
      <c r="I97" s="52">
        <f>'Приложение 1 (ОТЧЕТНЫЙ ПЕРИОД) '!I193</f>
        <v>0</v>
      </c>
      <c r="J97" s="616"/>
      <c r="K97" s="217">
        <f>'Приложение 1 (ОТЧЕТНЫЙ ПЕРИОД) '!K193</f>
        <v>0</v>
      </c>
      <c r="L97" s="52">
        <f>'Приложение 1 (ОТЧЕТНЫЙ ПЕРИОД) '!L193</f>
        <v>0</v>
      </c>
      <c r="M97" s="52">
        <f>'Приложение 1 (ОТЧЕТНЫЙ ПЕРИОД) '!M193</f>
        <v>0</v>
      </c>
      <c r="N97" s="57">
        <f>'Приложение 1 (ОТЧЕТНЫЙ ПЕРИОД) '!N193</f>
        <v>0</v>
      </c>
      <c r="O97" s="108"/>
      <c r="P97" s="179"/>
      <c r="Q97" s="109"/>
      <c r="R97" s="607"/>
      <c r="S97" s="126"/>
      <c r="T97" s="126"/>
      <c r="U97" s="126"/>
      <c r="V97" s="126"/>
      <c r="W97" s="122"/>
      <c r="X97" s="123"/>
      <c r="Y97" s="109"/>
      <c r="Z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8"/>
      <c r="AS97" s="108"/>
      <c r="AT97" s="108"/>
      <c r="AU97" s="108"/>
      <c r="AV97" s="108"/>
      <c r="AW97" s="108"/>
      <c r="AX97" s="108"/>
      <c r="AY97" s="108"/>
      <c r="AZ97" s="108"/>
    </row>
    <row r="98" spans="1:52" s="16" customFormat="1" ht="20.25" customHeight="1" x14ac:dyDescent="0.25">
      <c r="A98" s="436"/>
      <c r="B98" s="444"/>
      <c r="C98" s="438"/>
      <c r="D98" s="21" t="s">
        <v>7</v>
      </c>
      <c r="E98" s="52">
        <f>'Приложение 1 (ОТЧЕТНЫЙ ПЕРИОД) '!E194</f>
        <v>0</v>
      </c>
      <c r="F98" s="52">
        <f>'Приложение 1 (ОТЧЕТНЫЙ ПЕРИОД) '!F194</f>
        <v>0</v>
      </c>
      <c r="G98" s="52">
        <f>'Приложение 1 (ОТЧЕТНЫЙ ПЕРИОД) '!G194</f>
        <v>0</v>
      </c>
      <c r="H98" s="52">
        <f>'Приложение 1 (ОТЧЕТНЫЙ ПЕРИОД) '!H194</f>
        <v>0</v>
      </c>
      <c r="I98" s="52">
        <f>'Приложение 1 (ОТЧЕТНЫЙ ПЕРИОД) '!I194</f>
        <v>0</v>
      </c>
      <c r="J98" s="616"/>
      <c r="K98" s="217">
        <f>'Приложение 1 (ОТЧЕТНЫЙ ПЕРИОД) '!K194</f>
        <v>0</v>
      </c>
      <c r="L98" s="52">
        <f>'Приложение 1 (ОТЧЕТНЫЙ ПЕРИОД) '!L194</f>
        <v>0</v>
      </c>
      <c r="M98" s="52">
        <f>'Приложение 1 (ОТЧЕТНЫЙ ПЕРИОД) '!M194</f>
        <v>0</v>
      </c>
      <c r="N98" s="57">
        <f>'Приложение 1 (ОТЧЕТНЫЙ ПЕРИОД) '!N194</f>
        <v>0</v>
      </c>
      <c r="O98" s="108"/>
      <c r="P98" s="179"/>
      <c r="Q98" s="109"/>
      <c r="R98" s="607"/>
      <c r="S98" s="126"/>
      <c r="T98" s="126"/>
      <c r="U98" s="126"/>
      <c r="V98" s="126"/>
      <c r="W98" s="122"/>
      <c r="X98" s="123"/>
      <c r="Y98" s="109"/>
      <c r="Z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8"/>
      <c r="AS98" s="108"/>
      <c r="AT98" s="108"/>
      <c r="AU98" s="108"/>
      <c r="AV98" s="108"/>
      <c r="AW98" s="108"/>
      <c r="AX98" s="108"/>
      <c r="AY98" s="108"/>
      <c r="AZ98" s="108"/>
    </row>
    <row r="99" spans="1:52" s="16" customFormat="1" ht="21" customHeight="1" thickBot="1" x14ac:dyDescent="0.3">
      <c r="A99" s="437"/>
      <c r="B99" s="445"/>
      <c r="C99" s="439"/>
      <c r="D99" s="283" t="s">
        <v>8</v>
      </c>
      <c r="E99" s="310">
        <f>'Приложение 1 (ОТЧЕТНЫЙ ПЕРИОД) '!E195</f>
        <v>0</v>
      </c>
      <c r="F99" s="310">
        <f>'Приложение 1 (ОТЧЕТНЫЙ ПЕРИОД) '!F195</f>
        <v>0</v>
      </c>
      <c r="G99" s="310">
        <f>'Приложение 1 (ОТЧЕТНЫЙ ПЕРИОД) '!G195</f>
        <v>0</v>
      </c>
      <c r="H99" s="310">
        <f>'Приложение 1 (ОТЧЕТНЫЙ ПЕРИОД) '!H195</f>
        <v>0</v>
      </c>
      <c r="I99" s="310">
        <f>'Приложение 1 (ОТЧЕТНЫЙ ПЕРИОД) '!I195</f>
        <v>0</v>
      </c>
      <c r="J99" s="617"/>
      <c r="K99" s="311">
        <f>'Приложение 1 (ОТЧЕТНЫЙ ПЕРИОД) '!K195</f>
        <v>0</v>
      </c>
      <c r="L99" s="310">
        <f>'Приложение 1 (ОТЧЕТНЫЙ ПЕРИОД) '!L195</f>
        <v>0</v>
      </c>
      <c r="M99" s="310">
        <f>'Приложение 1 (ОТЧЕТНЫЙ ПЕРИОД) '!M195</f>
        <v>0</v>
      </c>
      <c r="N99" s="312">
        <f>'Приложение 1 (ОТЧЕТНЫЙ ПЕРИОД) '!N195</f>
        <v>0</v>
      </c>
      <c r="O99" s="108"/>
      <c r="P99" s="179"/>
      <c r="Q99" s="109"/>
      <c r="R99" s="608"/>
      <c r="S99" s="127"/>
      <c r="T99" s="127"/>
      <c r="U99" s="127"/>
      <c r="V99" s="127"/>
      <c r="W99" s="124"/>
      <c r="X99" s="125"/>
      <c r="Y99" s="109"/>
      <c r="Z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8"/>
      <c r="AS99" s="108"/>
      <c r="AT99" s="108"/>
      <c r="AU99" s="108"/>
      <c r="AV99" s="108"/>
      <c r="AW99" s="108"/>
      <c r="AX99" s="108"/>
      <c r="AY99" s="108"/>
      <c r="AZ99" s="108"/>
    </row>
    <row r="100" spans="1:52" s="16" customFormat="1" ht="23.25" x14ac:dyDescent="0.35">
      <c r="A100"/>
      <c r="B100"/>
      <c r="C100" s="62"/>
      <c r="D100" s="63" t="s">
        <v>65</v>
      </c>
      <c r="E100" s="64">
        <f>E97+E98+E99</f>
        <v>0</v>
      </c>
      <c r="F100" s="64">
        <f>F97+F98+F99</f>
        <v>0</v>
      </c>
      <c r="G100" s="64">
        <f>G97+G98+G99</f>
        <v>0</v>
      </c>
      <c r="H100" s="64">
        <f>H97+H98+H99</f>
        <v>0</v>
      </c>
      <c r="I100" s="64">
        <f>I97+I98+I99</f>
        <v>0</v>
      </c>
      <c r="J100" s="64"/>
      <c r="K100" s="214">
        <f>K97+K98+K99</f>
        <v>0</v>
      </c>
      <c r="L100" s="64">
        <f>L97+L98+L99</f>
        <v>0</v>
      </c>
      <c r="M100" s="64">
        <f>M97+M98+M99</f>
        <v>0</v>
      </c>
      <c r="N100" s="64">
        <f>N97+N98+N99</f>
        <v>0</v>
      </c>
      <c r="O100" s="113"/>
      <c r="P100" s="183">
        <f>SUM(E100:O100)</f>
        <v>0</v>
      </c>
      <c r="Q100" s="109"/>
      <c r="R100" s="109"/>
      <c r="S100" s="101"/>
      <c r="T100" s="101"/>
      <c r="U100" s="101"/>
      <c r="V100" s="101"/>
      <c r="W100" s="109"/>
      <c r="X100" s="109"/>
      <c r="Y100" s="109"/>
      <c r="Z100" s="109"/>
      <c r="AA100" s="109"/>
      <c r="AB100" s="101"/>
      <c r="AC100" s="101"/>
      <c r="AD100" s="101"/>
      <c r="AE100" s="101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8"/>
      <c r="AS100" s="108"/>
      <c r="AT100" s="108"/>
      <c r="AU100" s="108"/>
      <c r="AV100" s="108"/>
      <c r="AW100" s="108"/>
      <c r="AX100" s="108"/>
      <c r="AY100" s="108"/>
      <c r="AZ100" s="108"/>
    </row>
    <row r="101" spans="1:52" s="16" customFormat="1" ht="24" thickBot="1" x14ac:dyDescent="0.4">
      <c r="A101"/>
      <c r="B101"/>
      <c r="C101"/>
      <c r="D101" s="61" t="s">
        <v>65</v>
      </c>
      <c r="E101" s="60">
        <f>E100-E96</f>
        <v>0</v>
      </c>
      <c r="F101" s="60">
        <f>F100-F96</f>
        <v>0</v>
      </c>
      <c r="G101" s="60">
        <f>G100-G96</f>
        <v>0</v>
      </c>
      <c r="H101" s="60">
        <f>H100-H96</f>
        <v>0</v>
      </c>
      <c r="I101" s="60">
        <f>I100-I96</f>
        <v>0</v>
      </c>
      <c r="J101" s="60"/>
      <c r="K101" s="215">
        <f>K100-K96</f>
        <v>0</v>
      </c>
      <c r="L101" s="60">
        <f>L100-L96</f>
        <v>0</v>
      </c>
      <c r="M101" s="60">
        <f>M100-M96</f>
        <v>0</v>
      </c>
      <c r="N101" s="60">
        <f>N100-N96</f>
        <v>0</v>
      </c>
      <c r="O101" s="105"/>
      <c r="P101" s="182">
        <f>SUM(E101:O101)</f>
        <v>0</v>
      </c>
      <c r="Q101" s="109"/>
      <c r="R101" s="109"/>
      <c r="S101" s="101"/>
      <c r="T101" s="101"/>
      <c r="U101" s="101"/>
      <c r="V101" s="101"/>
      <c r="W101" s="109"/>
      <c r="X101" s="109"/>
      <c r="Y101" s="109"/>
      <c r="Z101" s="109"/>
      <c r="AA101" s="109"/>
      <c r="AB101" s="101"/>
      <c r="AC101" s="101"/>
      <c r="AD101" s="101"/>
      <c r="AE101" s="101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8"/>
      <c r="AS101" s="108"/>
      <c r="AT101" s="108"/>
      <c r="AU101" s="108"/>
      <c r="AV101" s="108"/>
      <c r="AW101" s="108"/>
      <c r="AX101" s="108"/>
      <c r="AY101" s="108"/>
      <c r="AZ101" s="108"/>
    </row>
    <row r="102" spans="1:52" s="16" customFormat="1" ht="38.25" customHeight="1" thickBot="1" x14ac:dyDescent="0.3">
      <c r="A102" s="31"/>
      <c r="B102" s="32"/>
      <c r="C102" s="32"/>
      <c r="D102" s="32"/>
      <c r="E102" s="49" t="s">
        <v>58</v>
      </c>
      <c r="F102" s="48" t="s">
        <v>57</v>
      </c>
      <c r="G102" s="50"/>
      <c r="H102" s="32"/>
      <c r="I102" s="32"/>
      <c r="J102" s="32"/>
      <c r="K102" s="195"/>
      <c r="L102" s="32"/>
      <c r="M102" s="32"/>
      <c r="N102" s="33"/>
      <c r="O102" s="108"/>
      <c r="P102" s="179"/>
      <c r="Q102" s="109"/>
      <c r="R102" s="109"/>
      <c r="S102" s="101"/>
      <c r="T102" s="101"/>
      <c r="U102" s="101"/>
      <c r="V102" s="101"/>
      <c r="W102" s="109"/>
      <c r="X102" s="109"/>
      <c r="Y102" s="109"/>
      <c r="Z102" s="109"/>
      <c r="AA102" s="109"/>
      <c r="AB102" s="101"/>
      <c r="AC102" s="101"/>
      <c r="AD102" s="101"/>
      <c r="AE102" s="101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8"/>
      <c r="AS102" s="108"/>
      <c r="AT102" s="108"/>
      <c r="AU102" s="108"/>
      <c r="AV102" s="108"/>
      <c r="AW102" s="108"/>
      <c r="AX102" s="108"/>
      <c r="AY102" s="108"/>
      <c r="AZ102" s="108"/>
    </row>
    <row r="103" spans="1:52" s="16" customFormat="1" ht="40.5" x14ac:dyDescent="0.25">
      <c r="A103" s="436" t="str">
        <f>E102</f>
        <v>IX</v>
      </c>
      <c r="B103" s="35" t="s">
        <v>40</v>
      </c>
      <c r="C103" s="438"/>
      <c r="D103" s="54" t="s">
        <v>6</v>
      </c>
      <c r="E103" s="55">
        <f>'Приложение 1 (ОТЧЕТНЫЙ ПЕРИОД) '!E203</f>
        <v>0</v>
      </c>
      <c r="F103" s="55">
        <f>'Приложение 1 (ОТЧЕТНЫЙ ПЕРИОД) '!F203</f>
        <v>0</v>
      </c>
      <c r="G103" s="55">
        <f>'Приложение 1 (ОТЧЕТНЫЙ ПЕРИОД) '!G203</f>
        <v>0</v>
      </c>
      <c r="H103" s="55">
        <f>'Приложение 1 (ОТЧЕТНЫЙ ПЕРИОД) '!H203</f>
        <v>0</v>
      </c>
      <c r="I103" s="55">
        <f>'Приложение 1 (ОТЧЕТНЫЙ ПЕРИОД) '!I203</f>
        <v>0</v>
      </c>
      <c r="J103" s="615"/>
      <c r="K103" s="216">
        <f>'Приложение 1 (ОТЧЕТНЫЙ ПЕРИОД) '!K203</f>
        <v>0</v>
      </c>
      <c r="L103" s="55">
        <f>'Приложение 1 (ОТЧЕТНЫЙ ПЕРИОД) '!L203</f>
        <v>0</v>
      </c>
      <c r="M103" s="55">
        <f>'Приложение 1 (ОТЧЕТНЫЙ ПЕРИОД) '!M203</f>
        <v>0</v>
      </c>
      <c r="N103" s="56">
        <f>'Приложение 1 (ОТЧЕТНЫЙ ПЕРИОД) '!N203</f>
        <v>0</v>
      </c>
      <c r="O103" s="108"/>
      <c r="P103" s="179"/>
      <c r="Q103" s="109"/>
      <c r="R103" s="606" t="str">
        <f>B104</f>
        <v>ЦИФРОВАЯ ЭКОНОМИКА</v>
      </c>
      <c r="S103" s="128" t="str">
        <f>D103</f>
        <v>Всего</v>
      </c>
      <c r="T103" s="128">
        <f>E103</f>
        <v>0</v>
      </c>
      <c r="U103" s="128">
        <f t="shared" ref="U103:V103" si="32">F103</f>
        <v>0</v>
      </c>
      <c r="V103" s="128">
        <f t="shared" si="32"/>
        <v>0</v>
      </c>
      <c r="W103" s="128" t="e">
        <f>F103/E103%</f>
        <v>#DIV/0!</v>
      </c>
      <c r="X103" s="129" t="e">
        <f>G103/F103%</f>
        <v>#DIV/0!</v>
      </c>
      <c r="Y103" s="248" t="e">
        <f>V103/T103%</f>
        <v>#DIV/0!</v>
      </c>
      <c r="Z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8"/>
      <c r="AS103" s="108"/>
      <c r="AT103" s="108"/>
      <c r="AU103" s="108"/>
      <c r="AV103" s="108"/>
      <c r="AW103" s="108"/>
      <c r="AX103" s="108"/>
      <c r="AY103" s="108"/>
      <c r="AZ103" s="108"/>
    </row>
    <row r="104" spans="1:52" s="16" customFormat="1" ht="23.25" customHeight="1" x14ac:dyDescent="0.25">
      <c r="A104" s="436"/>
      <c r="B104" s="443" t="str">
        <f>F102</f>
        <v>ЦИФРОВАЯ ЭКОНОМИКА</v>
      </c>
      <c r="C104" s="438"/>
      <c r="D104" s="21" t="s">
        <v>15</v>
      </c>
      <c r="E104" s="52">
        <f>'Приложение 1 (ОТЧЕТНЫЙ ПЕРИОД) '!E204</f>
        <v>0</v>
      </c>
      <c r="F104" s="52">
        <f>'Приложение 1 (ОТЧЕТНЫЙ ПЕРИОД) '!F204</f>
        <v>0</v>
      </c>
      <c r="G104" s="52">
        <f>'Приложение 1 (ОТЧЕТНЫЙ ПЕРИОД) '!G204</f>
        <v>0</v>
      </c>
      <c r="H104" s="52">
        <f>'Приложение 1 (ОТЧЕТНЫЙ ПЕРИОД) '!H204</f>
        <v>0</v>
      </c>
      <c r="I104" s="52">
        <f>'Приложение 1 (ОТЧЕТНЫЙ ПЕРИОД) '!I204</f>
        <v>0</v>
      </c>
      <c r="J104" s="616"/>
      <c r="K104" s="217">
        <f>'Приложение 1 (ОТЧЕТНЫЙ ПЕРИОД) '!K204</f>
        <v>0</v>
      </c>
      <c r="L104" s="52">
        <f>'Приложение 1 (ОТЧЕТНЫЙ ПЕРИОД) '!L204</f>
        <v>0</v>
      </c>
      <c r="M104" s="52">
        <f>'Приложение 1 (ОТЧЕТНЫЙ ПЕРИОД) '!M204</f>
        <v>0</v>
      </c>
      <c r="N104" s="57">
        <f>'Приложение 1 (ОТЧЕТНЫЙ ПЕРИОД) '!N204</f>
        <v>0</v>
      </c>
      <c r="O104" s="108"/>
      <c r="P104" s="179"/>
      <c r="Q104" s="109"/>
      <c r="R104" s="607"/>
      <c r="S104" s="126"/>
      <c r="T104" s="126"/>
      <c r="U104" s="126"/>
      <c r="V104" s="126"/>
      <c r="W104" s="122"/>
      <c r="X104" s="123"/>
      <c r="Y104" s="109"/>
      <c r="Z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8"/>
      <c r="AS104" s="108"/>
      <c r="AT104" s="108"/>
      <c r="AU104" s="108"/>
      <c r="AV104" s="108"/>
      <c r="AW104" s="108"/>
      <c r="AX104" s="108"/>
      <c r="AY104" s="108"/>
      <c r="AZ104" s="108"/>
    </row>
    <row r="105" spans="1:52" s="16" customFormat="1" ht="23.25" customHeight="1" x14ac:dyDescent="0.25">
      <c r="A105" s="436"/>
      <c r="B105" s="444"/>
      <c r="C105" s="438"/>
      <c r="D105" s="21" t="s">
        <v>7</v>
      </c>
      <c r="E105" s="52">
        <f>'Приложение 1 (ОТЧЕТНЫЙ ПЕРИОД) '!E205</f>
        <v>0</v>
      </c>
      <c r="F105" s="52">
        <f>'Приложение 1 (ОТЧЕТНЫЙ ПЕРИОД) '!F205</f>
        <v>0</v>
      </c>
      <c r="G105" s="52">
        <f>'Приложение 1 (ОТЧЕТНЫЙ ПЕРИОД) '!G205</f>
        <v>0</v>
      </c>
      <c r="H105" s="52">
        <f>'Приложение 1 (ОТЧЕТНЫЙ ПЕРИОД) '!H205</f>
        <v>0</v>
      </c>
      <c r="I105" s="52">
        <f>'Приложение 1 (ОТЧЕТНЫЙ ПЕРИОД) '!I205</f>
        <v>0</v>
      </c>
      <c r="J105" s="616"/>
      <c r="K105" s="217">
        <f>'Приложение 1 (ОТЧЕТНЫЙ ПЕРИОД) '!K205</f>
        <v>0</v>
      </c>
      <c r="L105" s="52">
        <f>'Приложение 1 (ОТЧЕТНЫЙ ПЕРИОД) '!L205</f>
        <v>0</v>
      </c>
      <c r="M105" s="52">
        <f>'Приложение 1 (ОТЧЕТНЫЙ ПЕРИОД) '!M205</f>
        <v>0</v>
      </c>
      <c r="N105" s="57">
        <f>'Приложение 1 (ОТЧЕТНЫЙ ПЕРИОД) '!N205</f>
        <v>0</v>
      </c>
      <c r="O105" s="108"/>
      <c r="P105" s="179"/>
      <c r="Q105" s="109"/>
      <c r="R105" s="607"/>
      <c r="S105" s="126"/>
      <c r="T105" s="126"/>
      <c r="U105" s="126"/>
      <c r="V105" s="126"/>
      <c r="W105" s="122"/>
      <c r="X105" s="123"/>
      <c r="Y105" s="109"/>
      <c r="Z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8"/>
      <c r="AS105" s="108"/>
      <c r="AT105" s="108"/>
      <c r="AU105" s="108"/>
      <c r="AV105" s="108"/>
      <c r="AW105" s="108"/>
      <c r="AX105" s="108"/>
      <c r="AY105" s="108"/>
      <c r="AZ105" s="108"/>
    </row>
    <row r="106" spans="1:52" s="16" customFormat="1" ht="23.25" customHeight="1" thickBot="1" x14ac:dyDescent="0.3">
      <c r="A106" s="437"/>
      <c r="B106" s="445"/>
      <c r="C106" s="439"/>
      <c r="D106" s="283" t="s">
        <v>8</v>
      </c>
      <c r="E106" s="310">
        <f>'Приложение 1 (ОТЧЕТНЫЙ ПЕРИОД) '!E206</f>
        <v>0</v>
      </c>
      <c r="F106" s="310">
        <f>'Приложение 1 (ОТЧЕТНЫЙ ПЕРИОД) '!F206</f>
        <v>0</v>
      </c>
      <c r="G106" s="310">
        <f>'Приложение 1 (ОТЧЕТНЫЙ ПЕРИОД) '!G206</f>
        <v>0</v>
      </c>
      <c r="H106" s="310">
        <f>'Приложение 1 (ОТЧЕТНЫЙ ПЕРИОД) '!H206</f>
        <v>0</v>
      </c>
      <c r="I106" s="310">
        <f>'Приложение 1 (ОТЧЕТНЫЙ ПЕРИОД) '!I206</f>
        <v>0</v>
      </c>
      <c r="J106" s="617"/>
      <c r="K106" s="311">
        <f>'Приложение 1 (ОТЧЕТНЫЙ ПЕРИОД) '!K206</f>
        <v>0</v>
      </c>
      <c r="L106" s="310">
        <f>'Приложение 1 (ОТЧЕТНЫЙ ПЕРИОД) '!L206</f>
        <v>0</v>
      </c>
      <c r="M106" s="310">
        <f>'Приложение 1 (ОТЧЕТНЫЙ ПЕРИОД) '!M206</f>
        <v>0</v>
      </c>
      <c r="N106" s="312">
        <f>'Приложение 1 (ОТЧЕТНЫЙ ПЕРИОД) '!N206</f>
        <v>0</v>
      </c>
      <c r="O106" s="108"/>
      <c r="P106" s="179"/>
      <c r="Q106" s="109"/>
      <c r="R106" s="608"/>
      <c r="S106" s="127"/>
      <c r="T106" s="127"/>
      <c r="U106" s="127"/>
      <c r="V106" s="127"/>
      <c r="W106" s="124"/>
      <c r="X106" s="125"/>
      <c r="Y106" s="109"/>
      <c r="Z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8"/>
      <c r="AS106" s="108"/>
      <c r="AT106" s="108"/>
      <c r="AU106" s="108"/>
      <c r="AV106" s="108"/>
      <c r="AW106" s="108"/>
      <c r="AX106" s="108"/>
      <c r="AY106" s="108"/>
      <c r="AZ106" s="108"/>
    </row>
    <row r="107" spans="1:52" s="16" customFormat="1" ht="23.25" x14ac:dyDescent="0.35">
      <c r="A107"/>
      <c r="B107"/>
      <c r="C107" s="62"/>
      <c r="D107" s="63" t="s">
        <v>65</v>
      </c>
      <c r="E107" s="64">
        <f>E104+E105+E106</f>
        <v>0</v>
      </c>
      <c r="F107" s="64">
        <f>F104+F105+F106</f>
        <v>0</v>
      </c>
      <c r="G107" s="64">
        <f>G104+G105+G106</f>
        <v>0</v>
      </c>
      <c r="H107" s="64">
        <f>H104+H105+H106</f>
        <v>0</v>
      </c>
      <c r="I107" s="64">
        <f>I104+I105+I106</f>
        <v>0</v>
      </c>
      <c r="J107" s="64"/>
      <c r="K107" s="214">
        <f>K104+K105+K106</f>
        <v>0</v>
      </c>
      <c r="L107" s="64">
        <f>L104+L105+L106</f>
        <v>0</v>
      </c>
      <c r="M107" s="64">
        <f>M104+M105+M106</f>
        <v>0</v>
      </c>
      <c r="N107" s="64">
        <f>N104+N105+N106</f>
        <v>0</v>
      </c>
      <c r="O107" s="113"/>
      <c r="P107" s="183">
        <f>SUM(E107:O107)</f>
        <v>0</v>
      </c>
      <c r="Q107" s="109"/>
      <c r="R107" s="109"/>
      <c r="S107" s="101"/>
      <c r="T107" s="101"/>
      <c r="U107" s="101"/>
      <c r="V107" s="101"/>
      <c r="W107" s="109"/>
      <c r="X107" s="109"/>
      <c r="Y107" s="109"/>
      <c r="Z107" s="109"/>
      <c r="AA107" s="109"/>
      <c r="AB107" s="101"/>
      <c r="AC107" s="101"/>
      <c r="AD107" s="101"/>
      <c r="AE107" s="101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8"/>
      <c r="AS107" s="108"/>
      <c r="AT107" s="108"/>
      <c r="AU107" s="108"/>
      <c r="AV107" s="108"/>
      <c r="AW107" s="108"/>
      <c r="AX107" s="108"/>
      <c r="AY107" s="108"/>
      <c r="AZ107" s="108"/>
    </row>
    <row r="108" spans="1:52" s="16" customFormat="1" ht="24" thickBot="1" x14ac:dyDescent="0.4">
      <c r="A108"/>
      <c r="B108"/>
      <c r="C108"/>
      <c r="D108" s="61" t="s">
        <v>65</v>
      </c>
      <c r="E108" s="60">
        <f>E107-E103</f>
        <v>0</v>
      </c>
      <c r="F108" s="60">
        <f>F107-F103</f>
        <v>0</v>
      </c>
      <c r="G108" s="60">
        <f>G107-G103</f>
        <v>0</v>
      </c>
      <c r="H108" s="60">
        <f>H107-H103</f>
        <v>0</v>
      </c>
      <c r="I108" s="60">
        <f>I107-I103</f>
        <v>0</v>
      </c>
      <c r="J108" s="60"/>
      <c r="K108" s="215">
        <f>K107-K103</f>
        <v>0</v>
      </c>
      <c r="L108" s="60">
        <f>L107-L103</f>
        <v>0</v>
      </c>
      <c r="M108" s="60">
        <f>M107-M103</f>
        <v>0</v>
      </c>
      <c r="N108" s="60">
        <f>N107-N103</f>
        <v>0</v>
      </c>
      <c r="O108" s="105"/>
      <c r="P108" s="182">
        <f>SUM(E108:O108)</f>
        <v>0</v>
      </c>
      <c r="Q108" s="109"/>
      <c r="R108" s="109"/>
      <c r="S108" s="101"/>
      <c r="T108" s="101"/>
      <c r="U108" s="101"/>
      <c r="V108" s="101"/>
      <c r="W108" s="109"/>
      <c r="X108" s="109"/>
      <c r="Y108" s="109"/>
      <c r="Z108" s="109"/>
      <c r="AA108" s="109"/>
      <c r="AB108" s="101"/>
      <c r="AC108" s="101"/>
      <c r="AD108" s="101"/>
      <c r="AE108" s="101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8"/>
      <c r="AS108" s="108"/>
      <c r="AT108" s="108"/>
      <c r="AU108" s="108"/>
      <c r="AV108" s="108"/>
      <c r="AW108" s="108"/>
      <c r="AX108" s="108"/>
      <c r="AY108" s="108"/>
      <c r="AZ108" s="108"/>
    </row>
    <row r="109" spans="1:52" s="16" customFormat="1" ht="26.25" customHeight="1" thickBot="1" x14ac:dyDescent="0.3">
      <c r="A109" s="31"/>
      <c r="B109" s="32"/>
      <c r="C109" s="32"/>
      <c r="D109" s="32"/>
      <c r="E109" s="49" t="s">
        <v>60</v>
      </c>
      <c r="F109" s="48" t="s">
        <v>59</v>
      </c>
      <c r="G109" s="50"/>
      <c r="H109" s="32"/>
      <c r="I109" s="32"/>
      <c r="J109" s="32"/>
      <c r="K109" s="195"/>
      <c r="L109" s="32"/>
      <c r="M109" s="32"/>
      <c r="N109" s="33"/>
      <c r="O109" s="108"/>
      <c r="P109" s="179"/>
      <c r="Q109" s="109"/>
      <c r="R109" s="109"/>
      <c r="S109" s="101"/>
      <c r="T109" s="101"/>
      <c r="U109" s="101"/>
      <c r="V109" s="101"/>
      <c r="W109" s="109"/>
      <c r="X109" s="109"/>
      <c r="Y109" s="109"/>
      <c r="Z109" s="109"/>
      <c r="AA109" s="109"/>
      <c r="AB109" s="101"/>
      <c r="AC109" s="101"/>
      <c r="AD109" s="101"/>
      <c r="AE109" s="101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8"/>
      <c r="AS109" s="108"/>
      <c r="AT109" s="108"/>
      <c r="AU109" s="108"/>
      <c r="AV109" s="108"/>
      <c r="AW109" s="108"/>
      <c r="AX109" s="108"/>
      <c r="AY109" s="108"/>
      <c r="AZ109" s="108"/>
    </row>
    <row r="110" spans="1:52" s="16" customFormat="1" ht="40.5" x14ac:dyDescent="0.25">
      <c r="A110" s="436">
        <v>1</v>
      </c>
      <c r="B110" s="35" t="s">
        <v>40</v>
      </c>
      <c r="C110" s="438"/>
      <c r="D110" s="54" t="s">
        <v>6</v>
      </c>
      <c r="E110" s="55">
        <f>'Приложение 1 (ОТЧЕТНЫЙ ПЕРИОД) '!E224</f>
        <v>5.2268840000000001</v>
      </c>
      <c r="F110" s="55">
        <f>'Приложение 1 (ОТЧЕТНЫЙ ПЕРИОД) '!F224</f>
        <v>0</v>
      </c>
      <c r="G110" s="55">
        <f>'Приложение 1 (ОТЧЕТНЫЙ ПЕРИОД) '!G224</f>
        <v>0</v>
      </c>
      <c r="H110" s="55">
        <f>'Приложение 1 (ОТЧЕТНЫЙ ПЕРИОД) '!H224</f>
        <v>0</v>
      </c>
      <c r="I110" s="55">
        <f>'Приложение 1 (ОТЧЕТНЫЙ ПЕРИОД) '!I224</f>
        <v>0</v>
      </c>
      <c r="J110" s="615"/>
      <c r="K110" s="216">
        <f>'Приложение 1 (ОТЧЕТНЫЙ ПЕРИОД) '!K224</f>
        <v>0</v>
      </c>
      <c r="L110" s="55">
        <f>'Приложение 1 (ОТЧЕТНЫЙ ПЕРИОД) '!L224</f>
        <v>0</v>
      </c>
      <c r="M110" s="55">
        <f>'Приложение 1 (ОТЧЕТНЫЙ ПЕРИОД) '!M224</f>
        <v>0</v>
      </c>
      <c r="N110" s="56">
        <f>'Приложение 1 (ОТЧЕТНЫЙ ПЕРИОД) '!N224</f>
        <v>5.2268840000000001</v>
      </c>
      <c r="O110" s="108"/>
      <c r="P110" s="179"/>
      <c r="Q110" s="109"/>
      <c r="R110" s="606" t="str">
        <f>B111</f>
        <v>КУЛЬТУРА</v>
      </c>
      <c r="S110" s="128" t="str">
        <f>D110</f>
        <v>Всего</v>
      </c>
      <c r="T110" s="128">
        <f>E110</f>
        <v>5.2268840000000001</v>
      </c>
      <c r="U110" s="128">
        <f t="shared" ref="U110:V110" si="33">F110</f>
        <v>0</v>
      </c>
      <c r="V110" s="128">
        <f t="shared" si="33"/>
        <v>0</v>
      </c>
      <c r="W110" s="128">
        <f>F110/E110%</f>
        <v>0</v>
      </c>
      <c r="X110" s="129" t="e">
        <f>G110/F110%</f>
        <v>#DIV/0!</v>
      </c>
      <c r="Y110" s="248">
        <f>V110/T110%</f>
        <v>0</v>
      </c>
      <c r="Z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8"/>
      <c r="AS110" s="108"/>
      <c r="AT110" s="108"/>
      <c r="AU110" s="108"/>
      <c r="AV110" s="108"/>
      <c r="AW110" s="108"/>
      <c r="AX110" s="108"/>
      <c r="AY110" s="108"/>
      <c r="AZ110" s="108"/>
    </row>
    <row r="111" spans="1:52" s="16" customFormat="1" ht="23.25" customHeight="1" x14ac:dyDescent="0.25">
      <c r="A111" s="436"/>
      <c r="B111" s="443" t="str">
        <f>F109</f>
        <v>КУЛЬТУРА</v>
      </c>
      <c r="C111" s="438"/>
      <c r="D111" s="21" t="s">
        <v>15</v>
      </c>
      <c r="E111" s="52">
        <f>'Приложение 1 (ОТЧЕТНЫЙ ПЕРИОД) '!E225</f>
        <v>5</v>
      </c>
      <c r="F111" s="52">
        <f>'Приложение 1 (ОТЧЕТНЫЙ ПЕРИОД) '!F225</f>
        <v>0</v>
      </c>
      <c r="G111" s="52">
        <f>'Приложение 1 (ОТЧЕТНЫЙ ПЕРИОД) '!G225</f>
        <v>0</v>
      </c>
      <c r="H111" s="52">
        <f>'Приложение 1 (ОТЧЕТНЫЙ ПЕРИОД) '!H225</f>
        <v>0</v>
      </c>
      <c r="I111" s="52">
        <f>'Приложение 1 (ОТЧЕТНЫЙ ПЕРИОД) '!I225</f>
        <v>0</v>
      </c>
      <c r="J111" s="616"/>
      <c r="K111" s="217">
        <f>'Приложение 1 (ОТЧЕТНЫЙ ПЕРИОД) '!K225</f>
        <v>0</v>
      </c>
      <c r="L111" s="52">
        <f>'Приложение 1 (ОТЧЕТНЫЙ ПЕРИОД) '!L225</f>
        <v>0</v>
      </c>
      <c r="M111" s="52">
        <f>'Приложение 1 (ОТЧЕТНЫЙ ПЕРИОД) '!M225</f>
        <v>0</v>
      </c>
      <c r="N111" s="57">
        <f>'Приложение 1 (ОТЧЕТНЫЙ ПЕРИОД) '!N225</f>
        <v>5</v>
      </c>
      <c r="O111" s="108"/>
      <c r="P111" s="179"/>
      <c r="Q111" s="109"/>
      <c r="R111" s="607"/>
      <c r="S111" s="126"/>
      <c r="T111" s="126"/>
      <c r="U111" s="126"/>
      <c r="V111" s="126"/>
      <c r="W111" s="122"/>
      <c r="X111" s="123"/>
      <c r="Y111" s="109"/>
      <c r="Z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8"/>
      <c r="AS111" s="108"/>
      <c r="AT111" s="108"/>
      <c r="AU111" s="108"/>
      <c r="AV111" s="108"/>
      <c r="AW111" s="108"/>
      <c r="AX111" s="108"/>
      <c r="AY111" s="108"/>
      <c r="AZ111" s="108"/>
    </row>
    <row r="112" spans="1:52" s="16" customFormat="1" ht="23.25" customHeight="1" x14ac:dyDescent="0.25">
      <c r="A112" s="436"/>
      <c r="B112" s="444"/>
      <c r="C112" s="438"/>
      <c r="D112" s="21" t="s">
        <v>7</v>
      </c>
      <c r="E112" s="52">
        <f>'Приложение 1 (ОТЧЕТНЫЙ ПЕРИОД) '!E226</f>
        <v>0.10199999999999999</v>
      </c>
      <c r="F112" s="52">
        <f>'Приложение 1 (ОТЧЕТНЫЙ ПЕРИОД) '!F226</f>
        <v>0</v>
      </c>
      <c r="G112" s="52">
        <f>'Приложение 1 (ОТЧЕТНЫЙ ПЕРИОД) '!G226</f>
        <v>0</v>
      </c>
      <c r="H112" s="52">
        <f>'Приложение 1 (ОТЧЕТНЫЙ ПЕРИОД) '!H226</f>
        <v>0</v>
      </c>
      <c r="I112" s="52">
        <f>'Приложение 1 (ОТЧЕТНЫЙ ПЕРИОД) '!I226</f>
        <v>0</v>
      </c>
      <c r="J112" s="616"/>
      <c r="K112" s="217">
        <f>'Приложение 1 (ОТЧЕТНЫЙ ПЕРИОД) '!K226</f>
        <v>0</v>
      </c>
      <c r="L112" s="52">
        <f>'Приложение 1 (ОТЧЕТНЫЙ ПЕРИОД) '!L226</f>
        <v>0</v>
      </c>
      <c r="M112" s="52">
        <f>'Приложение 1 (ОТЧЕТНЫЙ ПЕРИОД) '!M226</f>
        <v>0</v>
      </c>
      <c r="N112" s="57">
        <f>'Приложение 1 (ОТЧЕТНЫЙ ПЕРИОД) '!N226</f>
        <v>0.10199999999999999</v>
      </c>
      <c r="O112" s="108"/>
      <c r="P112" s="179"/>
      <c r="Q112" s="109"/>
      <c r="R112" s="607"/>
      <c r="S112" s="126"/>
      <c r="T112" s="126"/>
      <c r="U112" s="126"/>
      <c r="V112" s="126"/>
      <c r="W112" s="122"/>
      <c r="X112" s="123"/>
      <c r="Y112" s="109"/>
      <c r="Z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8"/>
      <c r="AS112" s="108"/>
      <c r="AT112" s="108"/>
      <c r="AU112" s="108"/>
      <c r="AV112" s="108"/>
      <c r="AW112" s="108"/>
      <c r="AX112" s="108"/>
      <c r="AY112" s="108"/>
      <c r="AZ112" s="108"/>
    </row>
    <row r="113" spans="1:52" s="16" customFormat="1" ht="23.25" customHeight="1" thickBot="1" x14ac:dyDescent="0.3">
      <c r="A113" s="437"/>
      <c r="B113" s="445"/>
      <c r="C113" s="439"/>
      <c r="D113" s="283" t="s">
        <v>8</v>
      </c>
      <c r="E113" s="310">
        <f>'Приложение 1 (ОТЧЕТНЫЙ ПЕРИОД) '!E227</f>
        <v>0.12488400000000001</v>
      </c>
      <c r="F113" s="310">
        <f>'Приложение 1 (ОТЧЕТНЫЙ ПЕРИОД) '!F227</f>
        <v>0</v>
      </c>
      <c r="G113" s="310">
        <f>'Приложение 1 (ОТЧЕТНЫЙ ПЕРИОД) '!G227</f>
        <v>0</v>
      </c>
      <c r="H113" s="310">
        <f>'Приложение 1 (ОТЧЕТНЫЙ ПЕРИОД) '!H227</f>
        <v>0</v>
      </c>
      <c r="I113" s="310">
        <f>'Приложение 1 (ОТЧЕТНЫЙ ПЕРИОД) '!I227</f>
        <v>0</v>
      </c>
      <c r="J113" s="617"/>
      <c r="K113" s="311">
        <f>'Приложение 1 (ОТЧЕТНЫЙ ПЕРИОД) '!K227</f>
        <v>0</v>
      </c>
      <c r="L113" s="310">
        <f>'Приложение 1 (ОТЧЕТНЫЙ ПЕРИОД) '!L227</f>
        <v>0</v>
      </c>
      <c r="M113" s="310">
        <f>'Приложение 1 (ОТЧЕТНЫЙ ПЕРИОД) '!M227</f>
        <v>0</v>
      </c>
      <c r="N113" s="312">
        <f>'Приложение 1 (ОТЧЕТНЫЙ ПЕРИОД) '!N227</f>
        <v>0.12488400000000001</v>
      </c>
      <c r="O113" s="108"/>
      <c r="P113" s="179"/>
      <c r="Q113" s="109"/>
      <c r="R113" s="608"/>
      <c r="S113" s="127"/>
      <c r="T113" s="127"/>
      <c r="U113" s="127"/>
      <c r="V113" s="127"/>
      <c r="W113" s="124"/>
      <c r="X113" s="125"/>
      <c r="Y113" s="109"/>
      <c r="Z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8"/>
      <c r="AS113" s="108"/>
      <c r="AT113" s="108"/>
      <c r="AU113" s="108"/>
      <c r="AV113" s="108"/>
      <c r="AW113" s="108"/>
      <c r="AX113" s="108"/>
      <c r="AY113" s="108"/>
      <c r="AZ113" s="108"/>
    </row>
    <row r="114" spans="1:52" s="16" customFormat="1" ht="23.25" x14ac:dyDescent="0.35">
      <c r="A114"/>
      <c r="B114"/>
      <c r="C114" s="62"/>
      <c r="D114" s="63" t="s">
        <v>65</v>
      </c>
      <c r="E114" s="64">
        <f>E111+E112+E113</f>
        <v>5.2268840000000001</v>
      </c>
      <c r="F114" s="64">
        <f>F111+F112+F113</f>
        <v>0</v>
      </c>
      <c r="G114" s="64">
        <f>G111+G112+G113</f>
        <v>0</v>
      </c>
      <c r="H114" s="64">
        <f>H111+H112+H113</f>
        <v>0</v>
      </c>
      <c r="I114" s="64">
        <f>I111+I112+I113</f>
        <v>0</v>
      </c>
      <c r="J114" s="64"/>
      <c r="K114" s="214">
        <f>K111+K112+K113</f>
        <v>0</v>
      </c>
      <c r="L114" s="64">
        <f>L111+L112+L113</f>
        <v>0</v>
      </c>
      <c r="M114" s="64">
        <f>M111+M112+M113</f>
        <v>0</v>
      </c>
      <c r="N114" s="64">
        <f>N111+N112+N113</f>
        <v>5.2268840000000001</v>
      </c>
      <c r="O114" s="113"/>
      <c r="P114" s="183">
        <f>SUM(E114:O114)</f>
        <v>10.453768</v>
      </c>
      <c r="Q114" s="109"/>
      <c r="R114" s="109"/>
      <c r="S114" s="101"/>
      <c r="T114" s="101"/>
      <c r="U114" s="101"/>
      <c r="V114" s="101"/>
      <c r="W114" s="109"/>
      <c r="X114" s="109"/>
      <c r="Y114" s="109"/>
      <c r="Z114" s="109"/>
      <c r="AA114" s="109"/>
      <c r="AB114" s="101"/>
      <c r="AC114" s="101"/>
      <c r="AD114" s="101"/>
      <c r="AE114" s="101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8"/>
      <c r="AS114" s="108"/>
      <c r="AT114" s="108"/>
      <c r="AU114" s="108"/>
      <c r="AV114" s="108"/>
      <c r="AW114" s="108"/>
      <c r="AX114" s="108"/>
      <c r="AY114" s="108"/>
      <c r="AZ114" s="108"/>
    </row>
    <row r="115" spans="1:52" s="16" customFormat="1" ht="24" thickBot="1" x14ac:dyDescent="0.4">
      <c r="A115"/>
      <c r="B115"/>
      <c r="C115"/>
      <c r="D115" s="61" t="s">
        <v>65</v>
      </c>
      <c r="E115" s="60">
        <f>E114-E110</f>
        <v>0</v>
      </c>
      <c r="F115" s="60">
        <f>F114-F110</f>
        <v>0</v>
      </c>
      <c r="G115" s="60">
        <f>G114-G110</f>
        <v>0</v>
      </c>
      <c r="H115" s="60">
        <f>H114-H110</f>
        <v>0</v>
      </c>
      <c r="I115" s="60">
        <f>I114-I110</f>
        <v>0</v>
      </c>
      <c r="J115" s="60"/>
      <c r="K115" s="215">
        <f>K114-K110</f>
        <v>0</v>
      </c>
      <c r="L115" s="60">
        <f>L114-L110</f>
        <v>0</v>
      </c>
      <c r="M115" s="60">
        <f>M114-M110</f>
        <v>0</v>
      </c>
      <c r="N115" s="60">
        <f>N114-N110</f>
        <v>0</v>
      </c>
      <c r="O115" s="105"/>
      <c r="P115" s="182">
        <f>SUM(E115:O115)</f>
        <v>0</v>
      </c>
      <c r="Q115" s="109"/>
      <c r="R115" s="109"/>
      <c r="S115" s="101"/>
      <c r="T115" s="101"/>
      <c r="U115" s="101"/>
      <c r="V115" s="101"/>
      <c r="W115" s="109"/>
      <c r="X115" s="109"/>
      <c r="Y115" s="109"/>
      <c r="Z115" s="109"/>
      <c r="AA115" s="109"/>
      <c r="AB115" s="101"/>
      <c r="AC115" s="101"/>
      <c r="AD115" s="101"/>
      <c r="AE115" s="101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8"/>
      <c r="AS115" s="108"/>
      <c r="AT115" s="108"/>
      <c r="AU115" s="108"/>
      <c r="AV115" s="108"/>
      <c r="AW115" s="108"/>
      <c r="AX115" s="108"/>
      <c r="AY115" s="108"/>
      <c r="AZ115" s="108"/>
    </row>
    <row r="116" spans="1:52" s="16" customFormat="1" ht="32.25" customHeight="1" thickBot="1" x14ac:dyDescent="0.3">
      <c r="A116" s="31"/>
      <c r="B116" s="32"/>
      <c r="C116" s="32"/>
      <c r="D116" s="32"/>
      <c r="E116" s="49" t="s">
        <v>62</v>
      </c>
      <c r="F116" s="48" t="s">
        <v>61</v>
      </c>
      <c r="G116" s="50"/>
      <c r="H116" s="32"/>
      <c r="I116" s="32"/>
      <c r="J116" s="32"/>
      <c r="K116" s="195"/>
      <c r="L116" s="32"/>
      <c r="M116" s="32"/>
      <c r="N116" s="33"/>
      <c r="O116" s="108"/>
      <c r="P116" s="179"/>
      <c r="Q116" s="109"/>
      <c r="R116" s="109"/>
      <c r="S116" s="101"/>
      <c r="T116" s="101"/>
      <c r="U116" s="101"/>
      <c r="V116" s="101"/>
      <c r="W116" s="109"/>
      <c r="X116" s="109"/>
      <c r="Y116" s="109"/>
      <c r="Z116" s="109"/>
      <c r="AA116" s="109"/>
      <c r="AB116" s="101"/>
      <c r="AC116" s="101"/>
      <c r="AD116" s="101"/>
      <c r="AE116" s="101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8"/>
      <c r="AS116" s="108"/>
      <c r="AT116" s="108"/>
      <c r="AU116" s="108"/>
      <c r="AV116" s="108"/>
      <c r="AW116" s="108"/>
      <c r="AX116" s="108"/>
      <c r="AY116" s="108"/>
      <c r="AZ116" s="108"/>
    </row>
    <row r="117" spans="1:52" s="16" customFormat="1" ht="40.5" x14ac:dyDescent="0.25">
      <c r="A117" s="436" t="str">
        <f>E116</f>
        <v>XI</v>
      </c>
      <c r="B117" s="35" t="s">
        <v>40</v>
      </c>
      <c r="C117" s="438"/>
      <c r="D117" s="54" t="s">
        <v>6</v>
      </c>
      <c r="E117" s="55">
        <f>'Приложение 1 (ОТЧЕТНЫЙ ПЕРИОД) '!E241</f>
        <v>0.01</v>
      </c>
      <c r="F117" s="55">
        <f>'Приложение 1 (ОТЧЕТНЫЙ ПЕРИОД) '!F241</f>
        <v>0</v>
      </c>
      <c r="G117" s="55">
        <f>'Приложение 1 (ОТЧЕТНЫЙ ПЕРИОД) '!G241</f>
        <v>0</v>
      </c>
      <c r="H117" s="55">
        <f>'Приложение 1 (ОТЧЕТНЫЙ ПЕРИОД) '!H241</f>
        <v>0.01</v>
      </c>
      <c r="I117" s="55">
        <f>'Приложение 1 (ОТЧЕТНЫЙ ПЕРИОД) '!I241</f>
        <v>0.01</v>
      </c>
      <c r="J117" s="615"/>
      <c r="K117" s="216">
        <f>'Приложение 1 (ОТЧЕТНЫЙ ПЕРИОД) '!K241</f>
        <v>0</v>
      </c>
      <c r="L117" s="55">
        <f>'Приложение 1 (ОТЧЕТНЫЙ ПЕРИОД) '!L241</f>
        <v>10.339278</v>
      </c>
      <c r="M117" s="55">
        <f>'Приложение 1 (ОТЧЕТНЫЙ ПЕРИОД) '!M241</f>
        <v>0</v>
      </c>
      <c r="N117" s="56">
        <f>'Приложение 1 (ОТЧЕТНЫЙ ПЕРИОД) '!N241</f>
        <v>10.369278</v>
      </c>
      <c r="O117" s="108"/>
      <c r="P117" s="179"/>
      <c r="Q117" s="109"/>
      <c r="R117" s="606" t="str">
        <f>B118</f>
        <v>МАЛОЕ И СРЕДНЕЕ ПРЕДПРИНИМАТЕЛЬСТВО</v>
      </c>
      <c r="S117" s="128" t="str">
        <f>D117</f>
        <v>Всего</v>
      </c>
      <c r="T117" s="128">
        <f>E117</f>
        <v>0.01</v>
      </c>
      <c r="U117" s="128">
        <f t="shared" ref="U117:V117" si="34">F117</f>
        <v>0</v>
      </c>
      <c r="V117" s="128">
        <f t="shared" si="34"/>
        <v>0</v>
      </c>
      <c r="W117" s="128">
        <f>F117/E117%</f>
        <v>0</v>
      </c>
      <c r="X117" s="129" t="e">
        <f>G117/F117%</f>
        <v>#DIV/0!</v>
      </c>
      <c r="Y117" s="248">
        <f>V117/T117%</f>
        <v>0</v>
      </c>
      <c r="Z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8"/>
      <c r="AS117" s="108"/>
      <c r="AT117" s="108"/>
      <c r="AU117" s="108"/>
      <c r="AV117" s="108"/>
      <c r="AW117" s="108"/>
      <c r="AX117" s="108"/>
      <c r="AY117" s="108"/>
      <c r="AZ117" s="108"/>
    </row>
    <row r="118" spans="1:52" s="16" customFormat="1" ht="23.25" customHeight="1" x14ac:dyDescent="0.25">
      <c r="A118" s="436"/>
      <c r="B118" s="443" t="str">
        <f>F116</f>
        <v>МАЛОЕ И СРЕДНЕЕ ПРЕДПРИНИМАТЕЛЬСТВО</v>
      </c>
      <c r="C118" s="438"/>
      <c r="D118" s="21" t="s">
        <v>15</v>
      </c>
      <c r="E118" s="52">
        <f>'Приложение 1 (ОТЧЕТНЫЙ ПЕРИОД) '!E242</f>
        <v>0</v>
      </c>
      <c r="F118" s="52">
        <f>'Приложение 1 (ОТЧЕТНЫЙ ПЕРИОД) '!F242</f>
        <v>0</v>
      </c>
      <c r="G118" s="52">
        <f>'Приложение 1 (ОТЧЕТНЫЙ ПЕРИОД) '!G242</f>
        <v>0</v>
      </c>
      <c r="H118" s="52">
        <f>'Приложение 1 (ОТЧЕТНЫЙ ПЕРИОД) '!H242</f>
        <v>0</v>
      </c>
      <c r="I118" s="52">
        <f>'Приложение 1 (ОТЧЕТНЫЙ ПЕРИОД) '!I242</f>
        <v>0</v>
      </c>
      <c r="J118" s="616"/>
      <c r="K118" s="217">
        <f>'Приложение 1 (ОТЧЕТНЫЙ ПЕРИОД) '!K242</f>
        <v>0</v>
      </c>
      <c r="L118" s="52">
        <f>'Приложение 1 (ОТЧЕТНЫЙ ПЕРИОД) '!L242</f>
        <v>0</v>
      </c>
      <c r="M118" s="52">
        <f>'Приложение 1 (ОТЧЕТНЫЙ ПЕРИОД) '!M242</f>
        <v>0</v>
      </c>
      <c r="N118" s="57">
        <f>'Приложение 1 (ОТЧЕТНЫЙ ПЕРИОД) '!N242</f>
        <v>0</v>
      </c>
      <c r="O118" s="108"/>
      <c r="P118" s="179"/>
      <c r="Q118" s="109"/>
      <c r="R118" s="607"/>
      <c r="S118" s="126"/>
      <c r="T118" s="126"/>
      <c r="U118" s="126"/>
      <c r="V118" s="126"/>
      <c r="W118" s="122"/>
      <c r="X118" s="123"/>
      <c r="Y118" s="109"/>
      <c r="Z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8"/>
      <c r="AS118" s="108"/>
      <c r="AT118" s="108"/>
      <c r="AU118" s="108"/>
      <c r="AV118" s="108"/>
      <c r="AW118" s="108"/>
      <c r="AX118" s="108"/>
      <c r="AY118" s="108"/>
      <c r="AZ118" s="108"/>
    </row>
    <row r="119" spans="1:52" s="16" customFormat="1" ht="23.25" customHeight="1" x14ac:dyDescent="0.25">
      <c r="A119" s="436"/>
      <c r="B119" s="444"/>
      <c r="C119" s="438"/>
      <c r="D119" s="21" t="s">
        <v>7</v>
      </c>
      <c r="E119" s="52">
        <f>'Приложение 1 (ОТЧЕТНЫЙ ПЕРИОД) '!E243</f>
        <v>0</v>
      </c>
      <c r="F119" s="52">
        <f>'Приложение 1 (ОТЧЕТНЫЙ ПЕРИОД) '!F243</f>
        <v>0</v>
      </c>
      <c r="G119" s="52">
        <f>'Приложение 1 (ОТЧЕТНЫЙ ПЕРИОД) '!G243</f>
        <v>0</v>
      </c>
      <c r="H119" s="52">
        <f>'Приложение 1 (ОТЧЕТНЫЙ ПЕРИОД) '!H243</f>
        <v>0</v>
      </c>
      <c r="I119" s="52">
        <f>'Приложение 1 (ОТЧЕТНЫЙ ПЕРИОД) '!I243</f>
        <v>0</v>
      </c>
      <c r="J119" s="616"/>
      <c r="K119" s="217">
        <f>'Приложение 1 (ОТЧЕТНЫЙ ПЕРИОД) '!K243</f>
        <v>0</v>
      </c>
      <c r="L119" s="52">
        <f>'Приложение 1 (ОТЧЕТНЫЙ ПЕРИОД) '!L243</f>
        <v>10</v>
      </c>
      <c r="M119" s="52">
        <f>'Приложение 1 (ОТЧЕТНЫЙ ПЕРИОД) '!M243</f>
        <v>0</v>
      </c>
      <c r="N119" s="57">
        <f>'Приложение 1 (ОТЧЕТНЫЙ ПЕРИОД) '!N243</f>
        <v>10</v>
      </c>
      <c r="O119" s="108"/>
      <c r="P119" s="179"/>
      <c r="Q119" s="109"/>
      <c r="R119" s="607"/>
      <c r="S119" s="126"/>
      <c r="T119" s="126"/>
      <c r="U119" s="126"/>
      <c r="V119" s="126"/>
      <c r="W119" s="122"/>
      <c r="X119" s="123"/>
      <c r="Y119" s="109"/>
      <c r="Z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8"/>
      <c r="AS119" s="108"/>
      <c r="AT119" s="108"/>
      <c r="AU119" s="108"/>
      <c r="AV119" s="108"/>
      <c r="AW119" s="108"/>
      <c r="AX119" s="108"/>
      <c r="AY119" s="108"/>
      <c r="AZ119" s="108"/>
    </row>
    <row r="120" spans="1:52" s="16" customFormat="1" ht="23.25" customHeight="1" thickBot="1" x14ac:dyDescent="0.3">
      <c r="A120" s="437"/>
      <c r="B120" s="445"/>
      <c r="C120" s="439"/>
      <c r="D120" s="283" t="s">
        <v>8</v>
      </c>
      <c r="E120" s="310">
        <f>'Приложение 1 (ОТЧЕТНЫЙ ПЕРИОД) '!E244</f>
        <v>0.01</v>
      </c>
      <c r="F120" s="310">
        <f>'Приложение 1 (ОТЧЕТНЫЙ ПЕРИОД) '!F244</f>
        <v>0</v>
      </c>
      <c r="G120" s="310">
        <f>'Приложение 1 (ОТЧЕТНЫЙ ПЕРИОД) '!G244</f>
        <v>0</v>
      </c>
      <c r="H120" s="310">
        <f>'Приложение 1 (ОТЧЕТНЫЙ ПЕРИОД) '!H244</f>
        <v>0.01</v>
      </c>
      <c r="I120" s="310">
        <f>'Приложение 1 (ОТЧЕТНЫЙ ПЕРИОД) '!I244</f>
        <v>0.01</v>
      </c>
      <c r="J120" s="617"/>
      <c r="K120" s="311">
        <f>'Приложение 1 (ОТЧЕТНЫЙ ПЕРИОД) '!K244</f>
        <v>0</v>
      </c>
      <c r="L120" s="310">
        <f>'Приложение 1 (ОТЧЕТНЫЙ ПЕРИОД) '!L244</f>
        <v>0.33927799999999997</v>
      </c>
      <c r="M120" s="310">
        <f>'Приложение 1 (ОТЧЕТНЫЙ ПЕРИОД) '!M244</f>
        <v>0</v>
      </c>
      <c r="N120" s="312">
        <f>'Приложение 1 (ОТЧЕТНЫЙ ПЕРИОД) '!N244</f>
        <v>0.369278</v>
      </c>
      <c r="O120" s="108"/>
      <c r="P120" s="179"/>
      <c r="Q120" s="109"/>
      <c r="R120" s="608"/>
      <c r="S120" s="127"/>
      <c r="T120" s="127"/>
      <c r="U120" s="127"/>
      <c r="V120" s="127"/>
      <c r="W120" s="124"/>
      <c r="X120" s="125"/>
      <c r="Y120" s="109"/>
      <c r="Z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8"/>
      <c r="AS120" s="108"/>
      <c r="AT120" s="108"/>
      <c r="AU120" s="108"/>
      <c r="AV120" s="108"/>
      <c r="AW120" s="108"/>
      <c r="AX120" s="108"/>
      <c r="AY120" s="108"/>
      <c r="AZ120" s="108"/>
    </row>
    <row r="121" spans="1:52" s="16" customFormat="1" ht="23.25" x14ac:dyDescent="0.35">
      <c r="A121"/>
      <c r="B121"/>
      <c r="C121" s="62"/>
      <c r="D121" s="63" t="s">
        <v>65</v>
      </c>
      <c r="E121" s="64">
        <f>E118+E119+E120</f>
        <v>0.01</v>
      </c>
      <c r="F121" s="64">
        <f>F118+F119+F120</f>
        <v>0</v>
      </c>
      <c r="G121" s="64">
        <f>G118+G119+G120</f>
        <v>0</v>
      </c>
      <c r="H121" s="64">
        <f>H118+H119+H120</f>
        <v>0.01</v>
      </c>
      <c r="I121" s="64">
        <f>I118+I119+I120</f>
        <v>0.01</v>
      </c>
      <c r="J121" s="64"/>
      <c r="K121" s="214">
        <f>K118+K119+K120</f>
        <v>0</v>
      </c>
      <c r="L121" s="64">
        <f>L118+L119+L120</f>
        <v>10.339278</v>
      </c>
      <c r="M121" s="64">
        <f>M118+M119+M120</f>
        <v>0</v>
      </c>
      <c r="N121" s="64">
        <f>N118+N119+N120</f>
        <v>10.369278</v>
      </c>
      <c r="O121" s="113"/>
      <c r="P121" s="183">
        <f>SUM(E121:O121)</f>
        <v>20.738555999999999</v>
      </c>
      <c r="Q121" s="109"/>
      <c r="R121" s="109"/>
      <c r="S121" s="101"/>
      <c r="T121" s="101"/>
      <c r="U121" s="101"/>
      <c r="V121" s="101"/>
      <c r="W121" s="109"/>
      <c r="X121" s="109"/>
      <c r="Y121" s="109"/>
      <c r="Z121" s="109"/>
      <c r="AA121" s="109"/>
      <c r="AB121" s="101"/>
      <c r="AC121" s="101"/>
      <c r="AD121" s="101"/>
      <c r="AE121" s="101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8"/>
      <c r="AS121" s="108"/>
      <c r="AT121" s="108"/>
      <c r="AU121" s="108"/>
      <c r="AV121" s="108"/>
      <c r="AW121" s="108"/>
      <c r="AX121" s="108"/>
      <c r="AY121" s="108"/>
      <c r="AZ121" s="108"/>
    </row>
    <row r="122" spans="1:52" s="16" customFormat="1" ht="24" thickBot="1" x14ac:dyDescent="0.4">
      <c r="A122"/>
      <c r="B122"/>
      <c r="C122"/>
      <c r="D122" s="61" t="s">
        <v>65</v>
      </c>
      <c r="E122" s="60">
        <f>E121-E117</f>
        <v>0</v>
      </c>
      <c r="F122" s="60">
        <f>F121-F117</f>
        <v>0</v>
      </c>
      <c r="G122" s="60">
        <f>G121-G117</f>
        <v>0</v>
      </c>
      <c r="H122" s="60">
        <f>H121-H117</f>
        <v>0</v>
      </c>
      <c r="I122" s="60">
        <f>I121-I117</f>
        <v>0</v>
      </c>
      <c r="J122" s="60"/>
      <c r="K122" s="215">
        <f>K121-K117</f>
        <v>0</v>
      </c>
      <c r="L122" s="60">
        <f>L121-L117</f>
        <v>0</v>
      </c>
      <c r="M122" s="60">
        <f>M121-M117</f>
        <v>0</v>
      </c>
      <c r="N122" s="60">
        <f>N121-N117</f>
        <v>0</v>
      </c>
      <c r="O122" s="105"/>
      <c r="P122" s="182">
        <f>SUM(E122:O122)</f>
        <v>0</v>
      </c>
      <c r="Q122" s="109"/>
      <c r="R122" s="109"/>
      <c r="S122" s="101"/>
      <c r="T122" s="101"/>
      <c r="U122" s="101"/>
      <c r="V122" s="101"/>
      <c r="W122" s="109"/>
      <c r="X122" s="109"/>
      <c r="Y122" s="109"/>
      <c r="Z122" s="109"/>
      <c r="AA122" s="109"/>
      <c r="AB122" s="101"/>
      <c r="AC122" s="101"/>
      <c r="AD122" s="101"/>
      <c r="AE122" s="101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8"/>
      <c r="AS122" s="108"/>
      <c r="AT122" s="108"/>
      <c r="AU122" s="108"/>
      <c r="AV122" s="108"/>
      <c r="AW122" s="108"/>
      <c r="AX122" s="108"/>
      <c r="AY122" s="108"/>
      <c r="AZ122" s="108"/>
    </row>
    <row r="123" spans="1:52" s="16" customFormat="1" ht="32.25" customHeight="1" thickBot="1" x14ac:dyDescent="0.3">
      <c r="A123" s="31"/>
      <c r="B123" s="32"/>
      <c r="C123" s="32"/>
      <c r="D123" s="32"/>
      <c r="E123" s="49" t="s">
        <v>64</v>
      </c>
      <c r="F123" s="48" t="s">
        <v>63</v>
      </c>
      <c r="G123" s="50"/>
      <c r="H123" s="32"/>
      <c r="I123" s="32"/>
      <c r="J123" s="32"/>
      <c r="K123" s="195"/>
      <c r="L123" s="32"/>
      <c r="M123" s="32"/>
      <c r="N123" s="33"/>
      <c r="O123" s="108"/>
      <c r="P123" s="179"/>
      <c r="Q123" s="109"/>
      <c r="R123" s="109"/>
      <c r="S123" s="101"/>
      <c r="T123" s="101"/>
      <c r="U123" s="101"/>
      <c r="V123" s="101"/>
      <c r="W123" s="109"/>
      <c r="X123" s="109"/>
      <c r="Y123" s="109"/>
      <c r="Z123" s="109"/>
      <c r="AA123" s="109"/>
      <c r="AB123" s="101"/>
      <c r="AC123" s="101"/>
      <c r="AD123" s="101"/>
      <c r="AE123" s="101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8"/>
      <c r="AS123" s="108"/>
      <c r="AT123" s="108"/>
      <c r="AU123" s="108"/>
      <c r="AV123" s="108"/>
      <c r="AW123" s="108"/>
      <c r="AX123" s="108"/>
      <c r="AY123" s="108"/>
      <c r="AZ123" s="108"/>
    </row>
    <row r="124" spans="1:52" s="16" customFormat="1" ht="40.5" x14ac:dyDescent="0.25">
      <c r="A124" s="436" t="str">
        <f>E123</f>
        <v>XII</v>
      </c>
      <c r="B124" s="35" t="s">
        <v>40</v>
      </c>
      <c r="C124" s="438"/>
      <c r="D124" s="54" t="s">
        <v>6</v>
      </c>
      <c r="E124" s="55">
        <f>'Приложение 1 (ОТЧЕТНЫЙ ПЕРИОД) '!E252</f>
        <v>0</v>
      </c>
      <c r="F124" s="55">
        <f>'Приложение 1 (ОТЧЕТНЫЙ ПЕРИОД) '!F252</f>
        <v>0</v>
      </c>
      <c r="G124" s="55">
        <f>'Приложение 1 (ОТЧЕТНЫЙ ПЕРИОД) '!G252</f>
        <v>0</v>
      </c>
      <c r="H124" s="55">
        <f>'Приложение 1 (ОТЧЕТНЫЙ ПЕРИОД) '!H252</f>
        <v>0</v>
      </c>
      <c r="I124" s="55">
        <f>'Приложение 1 (ОТЧЕТНЫЙ ПЕРИОД) '!I252</f>
        <v>0</v>
      </c>
      <c r="J124" s="615"/>
      <c r="K124" s="216">
        <f>'Приложение 1 (ОТЧЕТНЫЙ ПЕРИОД) '!K252</f>
        <v>0</v>
      </c>
      <c r="L124" s="55">
        <f>'Приложение 1 (ОТЧЕТНЫЙ ПЕРИОД) '!L252</f>
        <v>0</v>
      </c>
      <c r="M124" s="55">
        <f>'Приложение 1 (ОТЧЕТНЫЙ ПЕРИОД) '!M252</f>
        <v>0</v>
      </c>
      <c r="N124" s="56">
        <f>'Приложение 1 (ОТЧЕТНЫЙ ПЕРИОД) '!N252</f>
        <v>0</v>
      </c>
      <c r="O124" s="108"/>
      <c r="P124" s="179"/>
      <c r="Q124" s="109"/>
      <c r="R124" s="606" t="str">
        <f>B125</f>
        <v>МЕЖДУНАРОДНАЯ КООПЕРАЦИЯ И ЭКСПОРТ</v>
      </c>
      <c r="S124" s="128" t="str">
        <f>D124</f>
        <v>Всего</v>
      </c>
      <c r="T124" s="128">
        <f>E124</f>
        <v>0</v>
      </c>
      <c r="U124" s="128">
        <f t="shared" ref="U124:V124" si="35">F124</f>
        <v>0</v>
      </c>
      <c r="V124" s="128">
        <f t="shared" si="35"/>
        <v>0</v>
      </c>
      <c r="W124" s="128" t="e">
        <f>F124/E124%</f>
        <v>#DIV/0!</v>
      </c>
      <c r="X124" s="129" t="e">
        <f>G124/F124%</f>
        <v>#DIV/0!</v>
      </c>
      <c r="Y124" s="248" t="e">
        <f>V124/T124%</f>
        <v>#DIV/0!</v>
      </c>
      <c r="Z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8"/>
      <c r="AS124" s="108"/>
      <c r="AT124" s="108"/>
      <c r="AU124" s="108"/>
      <c r="AV124" s="108"/>
      <c r="AW124" s="108"/>
      <c r="AX124" s="108"/>
      <c r="AY124" s="108"/>
      <c r="AZ124" s="108"/>
    </row>
    <row r="125" spans="1:52" s="16" customFormat="1" ht="20.25" customHeight="1" x14ac:dyDescent="0.25">
      <c r="A125" s="436"/>
      <c r="B125" s="443" t="str">
        <f>F123</f>
        <v>МЕЖДУНАРОДНАЯ КООПЕРАЦИЯ И ЭКСПОРТ</v>
      </c>
      <c r="C125" s="438"/>
      <c r="D125" s="21" t="s">
        <v>15</v>
      </c>
      <c r="E125" s="52">
        <f>'Приложение 1 (ОТЧЕТНЫЙ ПЕРИОД) '!E253</f>
        <v>0</v>
      </c>
      <c r="F125" s="52">
        <f>'Приложение 1 (ОТЧЕТНЫЙ ПЕРИОД) '!F253</f>
        <v>0</v>
      </c>
      <c r="G125" s="52">
        <f>'Приложение 1 (ОТЧЕТНЫЙ ПЕРИОД) '!G253</f>
        <v>0</v>
      </c>
      <c r="H125" s="52">
        <f>'Приложение 1 (ОТЧЕТНЫЙ ПЕРИОД) '!H253</f>
        <v>0</v>
      </c>
      <c r="I125" s="52">
        <f>'Приложение 1 (ОТЧЕТНЫЙ ПЕРИОД) '!I253</f>
        <v>0</v>
      </c>
      <c r="J125" s="616"/>
      <c r="K125" s="217">
        <f>'Приложение 1 (ОТЧЕТНЫЙ ПЕРИОД) '!K253</f>
        <v>0</v>
      </c>
      <c r="L125" s="52">
        <f>'Приложение 1 (ОТЧЕТНЫЙ ПЕРИОД) '!L253</f>
        <v>0</v>
      </c>
      <c r="M125" s="52">
        <f>'Приложение 1 (ОТЧЕТНЫЙ ПЕРИОД) '!M253</f>
        <v>0</v>
      </c>
      <c r="N125" s="57">
        <f>'Приложение 1 (ОТЧЕТНЫЙ ПЕРИОД) '!N253</f>
        <v>0</v>
      </c>
      <c r="O125" s="108"/>
      <c r="P125" s="179"/>
      <c r="Q125" s="109"/>
      <c r="R125" s="607"/>
      <c r="S125" s="126"/>
      <c r="T125" s="126"/>
      <c r="U125" s="126"/>
      <c r="V125" s="126"/>
      <c r="W125" s="122"/>
      <c r="X125" s="123"/>
      <c r="Y125" s="109"/>
      <c r="Z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8"/>
      <c r="AS125" s="108"/>
      <c r="AT125" s="108"/>
      <c r="AU125" s="108"/>
      <c r="AV125" s="108"/>
      <c r="AW125" s="108"/>
      <c r="AX125" s="108"/>
      <c r="AY125" s="108"/>
      <c r="AZ125" s="108"/>
    </row>
    <row r="126" spans="1:52" s="16" customFormat="1" ht="20.25" customHeight="1" x14ac:dyDescent="0.25">
      <c r="A126" s="436"/>
      <c r="B126" s="444"/>
      <c r="C126" s="438"/>
      <c r="D126" s="21" t="s">
        <v>7</v>
      </c>
      <c r="E126" s="52">
        <f>'Приложение 1 (ОТЧЕТНЫЙ ПЕРИОД) '!E254</f>
        <v>0</v>
      </c>
      <c r="F126" s="52">
        <f>'Приложение 1 (ОТЧЕТНЫЙ ПЕРИОД) '!F254</f>
        <v>0</v>
      </c>
      <c r="G126" s="52">
        <f>'Приложение 1 (ОТЧЕТНЫЙ ПЕРИОД) '!G254</f>
        <v>0</v>
      </c>
      <c r="H126" s="52">
        <f>'Приложение 1 (ОТЧЕТНЫЙ ПЕРИОД) '!H254</f>
        <v>0</v>
      </c>
      <c r="I126" s="52">
        <f>'Приложение 1 (ОТЧЕТНЫЙ ПЕРИОД) '!I254</f>
        <v>0</v>
      </c>
      <c r="J126" s="616"/>
      <c r="K126" s="217">
        <f>'Приложение 1 (ОТЧЕТНЫЙ ПЕРИОД) '!K254</f>
        <v>0</v>
      </c>
      <c r="L126" s="52">
        <f>'Приложение 1 (ОТЧЕТНЫЙ ПЕРИОД) '!L254</f>
        <v>0</v>
      </c>
      <c r="M126" s="52">
        <f>'Приложение 1 (ОТЧЕТНЫЙ ПЕРИОД) '!M254</f>
        <v>0</v>
      </c>
      <c r="N126" s="57">
        <f>'Приложение 1 (ОТЧЕТНЫЙ ПЕРИОД) '!N254</f>
        <v>0</v>
      </c>
      <c r="O126" s="108"/>
      <c r="P126" s="179"/>
      <c r="Q126" s="109"/>
      <c r="R126" s="607"/>
      <c r="S126" s="126"/>
      <c r="T126" s="126"/>
      <c r="U126" s="126"/>
      <c r="V126" s="126"/>
      <c r="W126" s="122"/>
      <c r="X126" s="123"/>
      <c r="Y126" s="109"/>
      <c r="Z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8"/>
      <c r="AS126" s="108"/>
      <c r="AT126" s="108"/>
      <c r="AU126" s="108"/>
      <c r="AV126" s="108"/>
      <c r="AW126" s="108"/>
      <c r="AX126" s="108"/>
      <c r="AY126" s="108"/>
      <c r="AZ126" s="108"/>
    </row>
    <row r="127" spans="1:52" s="16" customFormat="1" ht="21" customHeight="1" thickBot="1" x14ac:dyDescent="0.3">
      <c r="A127" s="437"/>
      <c r="B127" s="445"/>
      <c r="C127" s="439"/>
      <c r="D127" s="283" t="s">
        <v>8</v>
      </c>
      <c r="E127" s="310">
        <f>'Приложение 1 (ОТЧЕТНЫЙ ПЕРИОД) '!E255</f>
        <v>0</v>
      </c>
      <c r="F127" s="310">
        <f>'Приложение 1 (ОТЧЕТНЫЙ ПЕРИОД) '!F255</f>
        <v>0</v>
      </c>
      <c r="G127" s="310">
        <f>'Приложение 1 (ОТЧЕТНЫЙ ПЕРИОД) '!G255</f>
        <v>0</v>
      </c>
      <c r="H127" s="310">
        <f>'Приложение 1 (ОТЧЕТНЫЙ ПЕРИОД) '!H255</f>
        <v>0</v>
      </c>
      <c r="I127" s="310">
        <f>'Приложение 1 (ОТЧЕТНЫЙ ПЕРИОД) '!I255</f>
        <v>0</v>
      </c>
      <c r="J127" s="617"/>
      <c r="K127" s="311">
        <f>'Приложение 1 (ОТЧЕТНЫЙ ПЕРИОД) '!K255</f>
        <v>0</v>
      </c>
      <c r="L127" s="310">
        <f>'Приложение 1 (ОТЧЕТНЫЙ ПЕРИОД) '!L255</f>
        <v>0</v>
      </c>
      <c r="M127" s="310">
        <f>'Приложение 1 (ОТЧЕТНЫЙ ПЕРИОД) '!M255</f>
        <v>0</v>
      </c>
      <c r="N127" s="312">
        <f>'Приложение 1 (ОТЧЕТНЫЙ ПЕРИОД) '!N255</f>
        <v>0</v>
      </c>
      <c r="O127" s="108"/>
      <c r="P127" s="179"/>
      <c r="Q127" s="109"/>
      <c r="R127" s="608"/>
      <c r="S127" s="127"/>
      <c r="T127" s="127"/>
      <c r="U127" s="127"/>
      <c r="V127" s="127"/>
      <c r="W127" s="124"/>
      <c r="X127" s="125"/>
      <c r="Y127" s="109"/>
      <c r="Z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8"/>
      <c r="AS127" s="108"/>
      <c r="AT127" s="108"/>
      <c r="AU127" s="108"/>
      <c r="AV127" s="108"/>
      <c r="AW127" s="108"/>
      <c r="AX127" s="108"/>
      <c r="AY127" s="108"/>
      <c r="AZ127" s="108"/>
    </row>
    <row r="128" spans="1:52" s="16" customFormat="1" ht="23.25" x14ac:dyDescent="0.35">
      <c r="A128"/>
      <c r="B128"/>
      <c r="C128" s="62"/>
      <c r="D128" s="63" t="s">
        <v>65</v>
      </c>
      <c r="E128" s="64">
        <f>E125+E126+E127</f>
        <v>0</v>
      </c>
      <c r="F128" s="64">
        <f>F125+F126+F127</f>
        <v>0</v>
      </c>
      <c r="G128" s="64">
        <f>G125+G126+G127</f>
        <v>0</v>
      </c>
      <c r="H128" s="64">
        <f>H125+H126+H127</f>
        <v>0</v>
      </c>
      <c r="I128" s="64">
        <f>I125+I126+I127</f>
        <v>0</v>
      </c>
      <c r="J128" s="64"/>
      <c r="K128" s="214">
        <f>K125+K126+K127</f>
        <v>0</v>
      </c>
      <c r="L128" s="64">
        <f>L125+L126+L127</f>
        <v>0</v>
      </c>
      <c r="M128" s="64">
        <f>M125+M126+M127</f>
        <v>0</v>
      </c>
      <c r="N128" s="64">
        <f>N125+N126+N127</f>
        <v>0</v>
      </c>
      <c r="O128" s="113"/>
      <c r="P128" s="183">
        <f>SUM(E128:O128)</f>
        <v>0</v>
      </c>
      <c r="Q128" s="109"/>
      <c r="R128" s="109"/>
      <c r="S128" s="101"/>
      <c r="T128" s="101"/>
      <c r="U128" s="101"/>
      <c r="V128" s="101"/>
      <c r="W128" s="109"/>
      <c r="X128" s="109"/>
      <c r="Y128" s="109"/>
      <c r="Z128" s="109"/>
      <c r="AA128" s="109"/>
      <c r="AB128" s="101"/>
      <c r="AC128" s="101"/>
      <c r="AD128" s="101"/>
      <c r="AE128" s="101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8"/>
      <c r="AS128" s="108"/>
      <c r="AT128" s="108"/>
      <c r="AU128" s="108"/>
      <c r="AV128" s="108"/>
      <c r="AW128" s="108"/>
      <c r="AX128" s="108"/>
      <c r="AY128" s="108"/>
      <c r="AZ128" s="108"/>
    </row>
    <row r="129" spans="1:52" s="16" customFormat="1" ht="23.25" x14ac:dyDescent="0.35">
      <c r="A129"/>
      <c r="B129"/>
      <c r="C129"/>
      <c r="D129" s="61" t="s">
        <v>65</v>
      </c>
      <c r="E129" s="60">
        <f>E128-E124</f>
        <v>0</v>
      </c>
      <c r="F129" s="60">
        <f>F128-F124</f>
        <v>0</v>
      </c>
      <c r="G129" s="60">
        <f>G128-G124</f>
        <v>0</v>
      </c>
      <c r="H129" s="60">
        <f>H128-H124</f>
        <v>0</v>
      </c>
      <c r="I129" s="60">
        <f>I128-I124</f>
        <v>0</v>
      </c>
      <c r="J129" s="60"/>
      <c r="K129" s="215">
        <f>K128-K124</f>
        <v>0</v>
      </c>
      <c r="L129" s="60">
        <f>L128-L124</f>
        <v>0</v>
      </c>
      <c r="M129" s="60">
        <f>M128-M124</f>
        <v>0</v>
      </c>
      <c r="N129" s="60">
        <f>N128-N124</f>
        <v>0</v>
      </c>
      <c r="O129" s="105"/>
      <c r="P129" s="182">
        <f>SUM(E129:O129)</f>
        <v>0</v>
      </c>
      <c r="Q129" s="109"/>
      <c r="R129" s="109"/>
      <c r="S129" s="101"/>
      <c r="T129" s="101"/>
      <c r="U129" s="101"/>
      <c r="V129" s="101"/>
      <c r="W129" s="109"/>
      <c r="X129" s="109"/>
      <c r="Y129" s="109"/>
      <c r="Z129" s="109"/>
      <c r="AA129" s="109"/>
      <c r="AB129" s="101"/>
      <c r="AC129" s="101"/>
      <c r="AD129" s="101"/>
      <c r="AE129" s="101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8"/>
      <c r="AS129" s="108"/>
      <c r="AT129" s="108"/>
      <c r="AU129" s="108"/>
      <c r="AV129" s="108"/>
      <c r="AW129" s="108"/>
      <c r="AX129" s="108"/>
      <c r="AY129" s="108"/>
      <c r="AZ129" s="108"/>
    </row>
    <row r="130" spans="1:52" s="16" customFormat="1" ht="15" x14ac:dyDescent="0.25">
      <c r="K130" s="200"/>
      <c r="O130" s="108"/>
      <c r="P130" s="179"/>
      <c r="Q130" s="109"/>
      <c r="R130" s="109"/>
      <c r="S130" s="101"/>
      <c r="T130" s="101"/>
      <c r="U130" s="101"/>
      <c r="V130" s="101"/>
      <c r="W130" s="109"/>
      <c r="X130" s="109"/>
      <c r="Y130" s="109"/>
      <c r="Z130" s="109"/>
      <c r="AA130" s="109"/>
      <c r="AB130" s="101"/>
      <c r="AC130" s="101"/>
      <c r="AD130" s="101"/>
      <c r="AE130" s="101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8"/>
      <c r="AS130" s="108"/>
      <c r="AT130" s="108"/>
      <c r="AU130" s="108"/>
      <c r="AV130" s="108"/>
      <c r="AW130" s="108"/>
      <c r="AX130" s="108"/>
      <c r="AY130" s="108"/>
      <c r="AZ130" s="108"/>
    </row>
    <row r="131" spans="1:52" s="16" customFormat="1" ht="18" customHeight="1" thickBot="1" x14ac:dyDescent="0.3">
      <c r="K131" s="200"/>
      <c r="O131" s="108"/>
      <c r="P131" s="179"/>
      <c r="Q131" s="109"/>
      <c r="R131" s="109"/>
      <c r="S131" s="101"/>
      <c r="T131" s="101"/>
      <c r="U131" s="101"/>
      <c r="V131" s="101"/>
      <c r="W131" s="109"/>
      <c r="X131" s="109"/>
      <c r="Y131" s="109"/>
      <c r="Z131" s="109"/>
      <c r="AA131" s="109"/>
      <c r="AB131" s="101"/>
      <c r="AC131" s="101"/>
      <c r="AD131" s="101"/>
      <c r="AE131" s="101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8"/>
      <c r="AS131" s="108"/>
      <c r="AT131" s="108"/>
      <c r="AU131" s="108"/>
      <c r="AV131" s="108"/>
      <c r="AW131" s="108"/>
      <c r="AX131" s="108"/>
      <c r="AY131" s="108"/>
      <c r="AZ131" s="108"/>
    </row>
    <row r="132" spans="1:52" ht="39" customHeight="1" thickBot="1" x14ac:dyDescent="0.3">
      <c r="A132" s="612" t="str">
        <f>'Приложение 1 (ОТЧЕТНЫЙ ПЕРИОД) '!A260:N260</f>
        <v>ИНЫЕ РАСХОДЫ МУНИЦИПАЛЬНЫХ ОБРАЗОВАНИЙ</v>
      </c>
      <c r="B132" s="613"/>
      <c r="C132" s="613"/>
      <c r="D132" s="613"/>
      <c r="E132" s="613"/>
      <c r="F132" s="613"/>
      <c r="G132" s="613"/>
      <c r="H132" s="613"/>
      <c r="I132" s="613"/>
      <c r="J132" s="613"/>
      <c r="K132" s="613"/>
      <c r="L132" s="613"/>
      <c r="M132" s="613"/>
      <c r="N132" s="614"/>
    </row>
    <row r="133" spans="1:52" s="14" customFormat="1" ht="7.5" customHeight="1" thickBot="1" x14ac:dyDescent="0.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201"/>
      <c r="L133" s="30"/>
      <c r="M133" s="30"/>
      <c r="N133" s="30"/>
      <c r="O133" s="116"/>
      <c r="P133" s="179"/>
      <c r="Q133" s="117"/>
      <c r="R133" s="117"/>
      <c r="S133" s="104"/>
      <c r="T133" s="104"/>
      <c r="U133" s="104"/>
      <c r="V133" s="104"/>
      <c r="W133" s="117"/>
      <c r="X133" s="117"/>
      <c r="Y133" s="117"/>
      <c r="Z133" s="117"/>
      <c r="AA133" s="117"/>
      <c r="AB133" s="104"/>
      <c r="AC133" s="104"/>
      <c r="AD133" s="104"/>
      <c r="AE133" s="104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6"/>
      <c r="AS133" s="116"/>
      <c r="AT133" s="116"/>
      <c r="AU133" s="116"/>
      <c r="AV133" s="116"/>
      <c r="AW133" s="116"/>
      <c r="AX133" s="116"/>
      <c r="AY133" s="116"/>
      <c r="AZ133" s="116"/>
    </row>
    <row r="134" spans="1:52" s="19" customFormat="1" ht="22.5" customHeight="1" x14ac:dyDescent="0.3">
      <c r="A134" s="449"/>
      <c r="B134" s="518" t="s">
        <v>37</v>
      </c>
      <c r="C134" s="526"/>
      <c r="D134" s="34" t="s">
        <v>6</v>
      </c>
      <c r="E134" s="39">
        <f>'Приложение 1 (ОТЧЕТНЫЙ ПЕРИОД) '!E262</f>
        <v>86.280866930000002</v>
      </c>
      <c r="F134" s="39">
        <f>'Приложение 1 (ОТЧЕТНЫЙ ПЕРИОД) '!F262</f>
        <v>0</v>
      </c>
      <c r="G134" s="39">
        <f>'Приложение 1 (ОТЧЕТНЫЙ ПЕРИОД) '!G262</f>
        <v>0</v>
      </c>
      <c r="H134" s="39">
        <f>'Приложение 1 (ОТЧЕТНЫЙ ПЕРИОД) '!H262</f>
        <v>51.599548639999995</v>
      </c>
      <c r="I134" s="39">
        <f>'Приложение 1 (ОТЧЕТНЫЙ ПЕРИОД) '!I262</f>
        <v>51.599548639999995</v>
      </c>
      <c r="J134" s="452"/>
      <c r="K134" s="216">
        <f>'Приложение 1 (ОТЧЕТНЫЙ ПЕРИОД) '!K262</f>
        <v>33.4</v>
      </c>
      <c r="L134" s="39">
        <f>'Приложение 1 (ОТЧЕТНЫЙ ПЕРИОД) '!L262</f>
        <v>303.00034015</v>
      </c>
      <c r="M134" s="39">
        <f>'Приложение 1 (ОТЧЕТНЫЙ ПЕРИОД) '!M262</f>
        <v>0</v>
      </c>
      <c r="N134" s="40">
        <f>'Приложение 1 (ОТЧЕТНЫЙ ПЕРИОД) '!N262</f>
        <v>525.88030435999997</v>
      </c>
      <c r="O134" s="118"/>
      <c r="P134" s="179"/>
      <c r="Q134" s="119"/>
      <c r="R134" s="609" t="str">
        <f>B134</f>
        <v>Всего субсидий из бюджета на инвестиционные цели вне национальных проектов</v>
      </c>
      <c r="S134" s="526" t="str">
        <f>D134</f>
        <v>Всего</v>
      </c>
      <c r="T134" s="65">
        <f>E134</f>
        <v>86.280866930000002</v>
      </c>
      <c r="U134" s="65">
        <f t="shared" ref="U134:V134" si="36">F134</f>
        <v>0</v>
      </c>
      <c r="V134" s="65">
        <f t="shared" si="36"/>
        <v>0</v>
      </c>
      <c r="W134" s="65">
        <f>F134/E134%</f>
        <v>0</v>
      </c>
      <c r="X134" s="130" t="e">
        <f>G134/F134%</f>
        <v>#DIV/0!</v>
      </c>
      <c r="Y134" s="248">
        <f>V134/T134%</f>
        <v>0</v>
      </c>
      <c r="Z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8"/>
      <c r="AS134" s="118"/>
      <c r="AT134" s="118"/>
      <c r="AU134" s="118"/>
      <c r="AV134" s="118"/>
      <c r="AW134" s="118"/>
      <c r="AX134" s="118"/>
      <c r="AY134" s="118"/>
      <c r="AZ134" s="118"/>
    </row>
    <row r="135" spans="1:52" s="19" customFormat="1" ht="22.5" customHeight="1" x14ac:dyDescent="0.3">
      <c r="A135" s="450"/>
      <c r="B135" s="519"/>
      <c r="C135" s="527"/>
      <c r="D135" s="29" t="s">
        <v>15</v>
      </c>
      <c r="E135" s="42">
        <f>'Приложение 1 (ОТЧЕТНЫЙ ПЕРИОД) '!E263</f>
        <v>0</v>
      </c>
      <c r="F135" s="42">
        <f>'Приложение 1 (ОТЧЕТНЫЙ ПЕРИОД) '!F263</f>
        <v>0</v>
      </c>
      <c r="G135" s="42">
        <f>'Приложение 1 (ОТЧЕТНЫЙ ПЕРИОД) '!G263</f>
        <v>0</v>
      </c>
      <c r="H135" s="42">
        <f>'Приложение 1 (ОТЧЕТНЫЙ ПЕРИОД) '!H263</f>
        <v>0</v>
      </c>
      <c r="I135" s="42">
        <f>'Приложение 1 (ОТЧЕТНЫЙ ПЕРИОД) '!I263</f>
        <v>0</v>
      </c>
      <c r="J135" s="453"/>
      <c r="K135" s="217">
        <f>'Приложение 1 (ОТЧЕТНЫЙ ПЕРИОД) '!K263</f>
        <v>0</v>
      </c>
      <c r="L135" s="42">
        <f>'Приложение 1 (ОТЧЕТНЫЙ ПЕРИОД) '!L263</f>
        <v>3.0164724700000001</v>
      </c>
      <c r="M135" s="42">
        <f>'Приложение 1 (ОТЧЕТНЫЙ ПЕРИОД) '!M263</f>
        <v>0</v>
      </c>
      <c r="N135" s="59">
        <f>'Приложение 1 (ОТЧЕТНЫЙ ПЕРИОД) '!N263</f>
        <v>3.0164724700000001</v>
      </c>
      <c r="O135" s="118"/>
      <c r="P135" s="179"/>
      <c r="Q135" s="119"/>
      <c r="R135" s="610"/>
      <c r="S135" s="527"/>
      <c r="T135" s="126"/>
      <c r="U135" s="126"/>
      <c r="V135" s="126"/>
      <c r="W135" s="122"/>
      <c r="X135" s="123"/>
      <c r="Y135" s="119"/>
      <c r="Z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8"/>
      <c r="AS135" s="118"/>
      <c r="AT135" s="118"/>
      <c r="AU135" s="118"/>
      <c r="AV135" s="118"/>
      <c r="AW135" s="118"/>
      <c r="AX135" s="118"/>
      <c r="AY135" s="118"/>
      <c r="AZ135" s="118"/>
    </row>
    <row r="136" spans="1:52" s="19" customFormat="1" ht="22.5" customHeight="1" x14ac:dyDescent="0.3">
      <c r="A136" s="450"/>
      <c r="B136" s="519"/>
      <c r="C136" s="527"/>
      <c r="D136" s="29" t="s">
        <v>7</v>
      </c>
      <c r="E136" s="42">
        <f>'Приложение 1 (ОТЧЕТНЫЙ ПЕРИОД) '!E264</f>
        <v>83.164828929999999</v>
      </c>
      <c r="F136" s="42">
        <f>'Приложение 1 (ОТЧЕТНЫЙ ПЕРИОД) '!F264</f>
        <v>0</v>
      </c>
      <c r="G136" s="42">
        <f>'Приложение 1 (ОТЧЕТНЫЙ ПЕРИОД) '!G264</f>
        <v>0</v>
      </c>
      <c r="H136" s="42">
        <f>'Приложение 1 (ОТЧЕТНЫЙ ПЕРИОД) '!H264</f>
        <v>42.759548639999998</v>
      </c>
      <c r="I136" s="42">
        <f>'Приложение 1 (ОТЧЕТНЫЙ ПЕРИОД) '!I264</f>
        <v>42.759548639999998</v>
      </c>
      <c r="J136" s="453"/>
      <c r="K136" s="217">
        <f>'Приложение 1 (ОТЧЕТНЫЙ ПЕРИОД) '!K264</f>
        <v>32.4</v>
      </c>
      <c r="L136" s="42">
        <f>'Приложение 1 (ОТЧЕТНЫЙ ПЕРИОД) '!L264</f>
        <v>291.50412874</v>
      </c>
      <c r="M136" s="42">
        <f>'Приложение 1 (ОТЧЕТНЫЙ ПЕРИОД) '!M264</f>
        <v>0</v>
      </c>
      <c r="N136" s="59">
        <f>'Приложение 1 (ОТЧЕТНЫЙ ПЕРИОД) '!N264</f>
        <v>492.58805495000001</v>
      </c>
      <c r="O136" s="118"/>
      <c r="P136" s="179"/>
      <c r="Q136" s="119"/>
      <c r="R136" s="610"/>
      <c r="S136" s="527"/>
      <c r="T136" s="126"/>
      <c r="U136" s="126"/>
      <c r="V136" s="126"/>
      <c r="W136" s="122"/>
      <c r="X136" s="123"/>
      <c r="Y136" s="119"/>
      <c r="Z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8"/>
      <c r="AS136" s="118"/>
      <c r="AT136" s="118"/>
      <c r="AU136" s="118"/>
      <c r="AV136" s="118"/>
      <c r="AW136" s="118"/>
      <c r="AX136" s="118"/>
      <c r="AY136" s="118"/>
      <c r="AZ136" s="118"/>
    </row>
    <row r="137" spans="1:52" s="19" customFormat="1" ht="22.5" customHeight="1" thickBot="1" x14ac:dyDescent="0.35">
      <c r="A137" s="451"/>
      <c r="B137" s="520"/>
      <c r="C137" s="528"/>
      <c r="D137" s="287" t="s">
        <v>8</v>
      </c>
      <c r="E137" s="288">
        <f>'Приложение 1 (ОТЧЕТНЫЙ ПЕРИОД) '!E265</f>
        <v>3.1160380000000001</v>
      </c>
      <c r="F137" s="288">
        <f>'Приложение 1 (ОТЧЕТНЫЙ ПЕРИОД) '!F265</f>
        <v>0</v>
      </c>
      <c r="G137" s="288">
        <f>'Приложение 1 (ОТЧЕТНЫЙ ПЕРИОД) '!G265</f>
        <v>0</v>
      </c>
      <c r="H137" s="288">
        <f>'Приложение 1 (ОТЧЕТНЫЙ ПЕРИОД) '!H265</f>
        <v>8.84</v>
      </c>
      <c r="I137" s="288">
        <f>'Приложение 1 (ОТЧЕТНЫЙ ПЕРИОД) '!I265</f>
        <v>8.84</v>
      </c>
      <c r="J137" s="454"/>
      <c r="K137" s="311">
        <f>'Приложение 1 (ОТЧЕТНЫЙ ПЕРИОД) '!K265</f>
        <v>1</v>
      </c>
      <c r="L137" s="288">
        <f>'Приложение 1 (ОТЧЕТНЫЙ ПЕРИОД) '!L265</f>
        <v>8.4797389400000007</v>
      </c>
      <c r="M137" s="288">
        <f>'Приложение 1 (ОТЧЕТНЫЙ ПЕРИОД) '!M265</f>
        <v>0</v>
      </c>
      <c r="N137" s="292">
        <f>'Приложение 1 (ОТЧЕТНЫЙ ПЕРИОД) '!N265</f>
        <v>30.27577694</v>
      </c>
      <c r="O137" s="118"/>
      <c r="P137" s="179"/>
      <c r="Q137" s="119"/>
      <c r="R137" s="611"/>
      <c r="S137" s="528"/>
      <c r="T137" s="127"/>
      <c r="U137" s="127"/>
      <c r="V137" s="127"/>
      <c r="W137" s="124"/>
      <c r="X137" s="125"/>
      <c r="Y137" s="119"/>
      <c r="Z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8"/>
      <c r="AS137" s="118"/>
      <c r="AT137" s="118"/>
      <c r="AU137" s="118"/>
      <c r="AV137" s="118"/>
      <c r="AW137" s="118"/>
      <c r="AX137" s="118"/>
      <c r="AY137" s="118"/>
      <c r="AZ137" s="118"/>
    </row>
    <row r="138" spans="1:52" ht="23.25" x14ac:dyDescent="0.35">
      <c r="C138" s="62"/>
      <c r="D138" s="63" t="s">
        <v>65</v>
      </c>
      <c r="E138" s="64">
        <f>E135+E136+E137</f>
        <v>86.280866930000002</v>
      </c>
      <c r="F138" s="64">
        <f>F135+F136+F137</f>
        <v>0</v>
      </c>
      <c r="G138" s="64">
        <f>G135+G136+G137</f>
        <v>0</v>
      </c>
      <c r="H138" s="64">
        <f>H135+H136+H137</f>
        <v>51.599548639999995</v>
      </c>
      <c r="I138" s="64">
        <f>I135+I136+I137</f>
        <v>51.599548639999995</v>
      </c>
      <c r="J138" s="64"/>
      <c r="K138" s="214">
        <f>K135+K136+K137</f>
        <v>33.4</v>
      </c>
      <c r="L138" s="64">
        <f>L135+L136+L137</f>
        <v>303.00034015</v>
      </c>
      <c r="M138" s="64">
        <f>M135+M136+M137</f>
        <v>0</v>
      </c>
      <c r="N138" s="64">
        <f>N135+N136+N137</f>
        <v>525.88030435999997</v>
      </c>
      <c r="O138" s="113"/>
      <c r="P138" s="183">
        <f>SUM(E138:O138)</f>
        <v>1051.7606087199999</v>
      </c>
    </row>
    <row r="139" spans="1:52" ht="23.25" x14ac:dyDescent="0.35">
      <c r="D139" s="61" t="s">
        <v>65</v>
      </c>
      <c r="E139" s="60">
        <f>E138-E134</f>
        <v>0</v>
      </c>
      <c r="F139" s="60">
        <f>F138-F134</f>
        <v>0</v>
      </c>
      <c r="G139" s="60">
        <f>G138-G134</f>
        <v>0</v>
      </c>
      <c r="H139" s="60">
        <f>H138-H134</f>
        <v>0</v>
      </c>
      <c r="I139" s="60">
        <f>I138-I134</f>
        <v>0</v>
      </c>
      <c r="J139" s="60"/>
      <c r="K139" s="215">
        <f>K138-K134</f>
        <v>0</v>
      </c>
      <c r="L139" s="60">
        <f>L138-L134</f>
        <v>0</v>
      </c>
      <c r="M139" s="60">
        <f>M138-M134</f>
        <v>0</v>
      </c>
      <c r="N139" s="60">
        <f>N138-N134</f>
        <v>0</v>
      </c>
      <c r="P139" s="182">
        <f>SUM(E139:O139)</f>
        <v>0</v>
      </c>
    </row>
    <row r="140" spans="1:52" x14ac:dyDescent="0.3">
      <c r="R140" s="187"/>
      <c r="S140" s="188"/>
      <c r="T140" s="188"/>
      <c r="U140" s="188"/>
      <c r="V140" s="188"/>
      <c r="W140" s="187"/>
      <c r="X140" s="187"/>
    </row>
    <row r="141" spans="1:52" ht="30.75" x14ac:dyDescent="0.3">
      <c r="R141" s="189" t="s">
        <v>72</v>
      </c>
      <c r="S141" s="188"/>
      <c r="T141" s="188"/>
      <c r="U141" s="188"/>
      <c r="V141" s="188"/>
      <c r="W141" s="187"/>
      <c r="X141" s="187"/>
    </row>
    <row r="143" spans="1:52" ht="30" x14ac:dyDescent="0.3">
      <c r="Y143" s="314" t="s">
        <v>71</v>
      </c>
    </row>
    <row r="144" spans="1:52" ht="57" customHeight="1" thickBot="1" x14ac:dyDescent="0.35">
      <c r="R144" s="147" t="str">
        <f>R3</f>
        <v>Текущее исполнение показателей, %, 2021 год</v>
      </c>
      <c r="W144" s="107"/>
      <c r="X144" s="107"/>
      <c r="Y144" s="252" t="s">
        <v>74</v>
      </c>
    </row>
    <row r="145" spans="18:27" ht="219" customHeight="1" thickBot="1" x14ac:dyDescent="0.35">
      <c r="R145" s="120" t="str">
        <f>R4</f>
        <v>Арсеньевский городской округ</v>
      </c>
      <c r="S145" s="121" t="str">
        <f>S4</f>
        <v>Вид бюджета</v>
      </c>
      <c r="T145" s="121" t="str">
        <f t="shared" ref="T145:Y145" si="37">T4</f>
        <v>2021 г. 
(план в соответствии с бюджетом)</v>
      </c>
      <c r="U145" s="121" t="str">
        <f t="shared" si="37"/>
        <v>сумма подписанного контракта по мероприятию</v>
      </c>
      <c r="V145" s="162" t="str">
        <f t="shared" si="37"/>
        <v>профинанси-ровано (кассовый расход) /исполнение 
на 01.02.2021</v>
      </c>
      <c r="W145" s="121" t="str">
        <f t="shared" si="37"/>
        <v>%,  подписанного контракта по мероприятию от запланированного, (законтрактовано)</v>
      </c>
      <c r="X145" s="121" t="str">
        <f t="shared" si="37"/>
        <v xml:space="preserve">%, профинансировано (кассовый расход) /исполнение (от закантрактованного) 
</v>
      </c>
      <c r="Y145" s="253" t="str">
        <f t="shared" si="37"/>
        <v>%,  профинансировано (кассовый расход)/исполнение от ПЛАНА</v>
      </c>
    </row>
    <row r="146" spans="18:27" ht="33" x14ac:dyDescent="0.3">
      <c r="R146" s="603" t="str">
        <f>R5</f>
        <v xml:space="preserve">ВСЕГО </v>
      </c>
      <c r="S146" s="257" t="str">
        <f>S5</f>
        <v>Всего</v>
      </c>
      <c r="T146" s="258">
        <f t="shared" ref="T146:Y146" si="38">T5</f>
        <v>298.50282823903228</v>
      </c>
      <c r="U146" s="258">
        <f t="shared" si="38"/>
        <v>112.24487596</v>
      </c>
      <c r="V146" s="258">
        <f t="shared" si="38"/>
        <v>0</v>
      </c>
      <c r="W146" s="258">
        <f t="shared" si="38"/>
        <v>37.602617242245223</v>
      </c>
      <c r="X146" s="258">
        <f t="shared" si="38"/>
        <v>0</v>
      </c>
      <c r="Y146" s="273">
        <f t="shared" si="38"/>
        <v>0</v>
      </c>
      <c r="Z146" s="270" t="s">
        <v>83</v>
      </c>
    </row>
    <row r="147" spans="18:27" ht="30.75" x14ac:dyDescent="0.3">
      <c r="R147" s="604"/>
      <c r="S147" s="259"/>
      <c r="T147" s="260"/>
      <c r="U147" s="260"/>
      <c r="V147" s="260"/>
      <c r="W147" s="261"/>
      <c r="X147" s="262"/>
      <c r="Y147" s="274"/>
    </row>
    <row r="148" spans="18:27" ht="30.75" x14ac:dyDescent="0.3">
      <c r="R148" s="604"/>
      <c r="S148" s="259"/>
      <c r="T148" s="260"/>
      <c r="U148" s="260"/>
      <c r="V148" s="260"/>
      <c r="W148" s="261"/>
      <c r="X148" s="262"/>
      <c r="Y148" s="274"/>
    </row>
    <row r="149" spans="18:27" ht="31.5" thickBot="1" x14ac:dyDescent="0.35">
      <c r="R149" s="605"/>
      <c r="S149" s="263"/>
      <c r="T149" s="264"/>
      <c r="U149" s="264"/>
      <c r="V149" s="264"/>
      <c r="W149" s="265"/>
      <c r="X149" s="266"/>
      <c r="Y149" s="274"/>
    </row>
    <row r="150" spans="18:27" ht="65.25" customHeight="1" x14ac:dyDescent="0.3">
      <c r="R150" s="630" t="str">
        <f>R18</f>
        <v xml:space="preserve">Всего по мероприятиям 
национальных проектов  </v>
      </c>
      <c r="S150" s="218" t="str">
        <f>S18</f>
        <v>Всего</v>
      </c>
      <c r="T150" s="225">
        <f t="shared" ref="T150:X150" si="39">T18</f>
        <v>212.22196130903225</v>
      </c>
      <c r="U150" s="225">
        <f t="shared" si="39"/>
        <v>112.24487596</v>
      </c>
      <c r="V150" s="225">
        <f t="shared" si="39"/>
        <v>0</v>
      </c>
      <c r="W150" s="225">
        <f t="shared" si="39"/>
        <v>52.890320713110299</v>
      </c>
      <c r="X150" s="225">
        <f t="shared" si="39"/>
        <v>0</v>
      </c>
      <c r="Y150" s="275">
        <f t="shared" ref="Y150" si="40">Y18</f>
        <v>0</v>
      </c>
      <c r="Z150" s="272" t="s">
        <v>88</v>
      </c>
      <c r="AA150" s="271"/>
    </row>
    <row r="151" spans="18:27" ht="30" x14ac:dyDescent="0.3">
      <c r="R151" s="631"/>
      <c r="S151" s="126"/>
      <c r="T151" s="219"/>
      <c r="U151" s="255"/>
      <c r="V151" s="255"/>
      <c r="W151" s="256"/>
      <c r="X151" s="254"/>
      <c r="Y151" s="276" t="s">
        <v>74</v>
      </c>
    </row>
    <row r="152" spans="18:27" ht="30.75" x14ac:dyDescent="0.3">
      <c r="R152" s="631"/>
      <c r="S152" s="126"/>
      <c r="T152" s="219"/>
      <c r="U152" s="219"/>
      <c r="V152" s="219"/>
      <c r="W152" s="220"/>
      <c r="X152" s="221"/>
      <c r="Y152" s="269"/>
    </row>
    <row r="153" spans="18:27" ht="31.5" thickBot="1" x14ac:dyDescent="0.35">
      <c r="R153" s="632"/>
      <c r="S153" s="127"/>
      <c r="T153" s="222"/>
      <c r="U153" s="222"/>
      <c r="V153" s="222"/>
      <c r="W153" s="223"/>
      <c r="X153" s="224"/>
      <c r="Y153" s="269"/>
    </row>
    <row r="154" spans="18:27" ht="30" x14ac:dyDescent="0.3">
      <c r="R154" s="597" t="str">
        <f t="shared" ref="R154:X154" si="41">R36</f>
        <v>ДЕМОГРАФИЯ</v>
      </c>
      <c r="S154" s="128" t="str">
        <f t="shared" si="41"/>
        <v>Всего</v>
      </c>
      <c r="T154" s="226">
        <f t="shared" si="41"/>
        <v>29.351715099032255</v>
      </c>
      <c r="U154" s="226">
        <f t="shared" si="41"/>
        <v>0</v>
      </c>
      <c r="V154" s="226">
        <f t="shared" si="41"/>
        <v>0</v>
      </c>
      <c r="W154" s="226">
        <f t="shared" si="41"/>
        <v>0</v>
      </c>
      <c r="X154" s="226" t="e">
        <f t="shared" si="41"/>
        <v>#DIV/0!</v>
      </c>
      <c r="Y154" s="277">
        <f t="shared" ref="Y154" si="42">Y36</f>
        <v>0</v>
      </c>
    </row>
    <row r="155" spans="18:27" ht="30" x14ac:dyDescent="0.3">
      <c r="R155" s="598"/>
      <c r="S155" s="126"/>
      <c r="T155" s="219"/>
      <c r="U155" s="219"/>
      <c r="V155" s="219"/>
      <c r="W155" s="220"/>
      <c r="X155" s="221"/>
      <c r="Y155" s="278"/>
    </row>
    <row r="156" spans="18:27" ht="30" x14ac:dyDescent="0.3">
      <c r="R156" s="598"/>
      <c r="S156" s="126"/>
      <c r="T156" s="219"/>
      <c r="U156" s="219"/>
      <c r="V156" s="219"/>
      <c r="W156" s="220"/>
      <c r="X156" s="221"/>
      <c r="Y156" s="278"/>
    </row>
    <row r="157" spans="18:27" ht="30.75" thickBot="1" x14ac:dyDescent="0.35">
      <c r="R157" s="599"/>
      <c r="S157" s="127"/>
      <c r="T157" s="222"/>
      <c r="U157" s="222"/>
      <c r="V157" s="222"/>
      <c r="W157" s="223"/>
      <c r="X157" s="224"/>
      <c r="Y157" s="279"/>
    </row>
    <row r="158" spans="18:27" ht="30" x14ac:dyDescent="0.3">
      <c r="R158" s="597" t="str">
        <f t="shared" ref="R158:X158" si="43">R43</f>
        <v>ЗДРАВООХРАНЕНИЕ</v>
      </c>
      <c r="S158" s="128" t="str">
        <f t="shared" si="43"/>
        <v>Всего</v>
      </c>
      <c r="T158" s="226">
        <f t="shared" si="43"/>
        <v>0</v>
      </c>
      <c r="U158" s="226">
        <f t="shared" si="43"/>
        <v>0</v>
      </c>
      <c r="V158" s="226">
        <f t="shared" si="43"/>
        <v>0</v>
      </c>
      <c r="W158" s="226" t="e">
        <f t="shared" si="43"/>
        <v>#DIV/0!</v>
      </c>
      <c r="X158" s="226" t="e">
        <f t="shared" si="43"/>
        <v>#DIV/0!</v>
      </c>
      <c r="Y158" s="277" t="e">
        <f t="shared" ref="Y158" si="44">Y43</f>
        <v>#DIV/0!</v>
      </c>
    </row>
    <row r="159" spans="18:27" ht="30" x14ac:dyDescent="0.3">
      <c r="R159" s="598"/>
      <c r="S159" s="126"/>
      <c r="T159" s="219"/>
      <c r="U159" s="219"/>
      <c r="V159" s="219"/>
      <c r="W159" s="220"/>
      <c r="X159" s="221"/>
      <c r="Y159" s="278"/>
    </row>
    <row r="160" spans="18:27" ht="30" x14ac:dyDescent="0.3">
      <c r="R160" s="598"/>
      <c r="S160" s="126"/>
      <c r="T160" s="219"/>
      <c r="U160" s="219"/>
      <c r="V160" s="219"/>
      <c r="W160" s="220"/>
      <c r="X160" s="221"/>
      <c r="Y160" s="278"/>
    </row>
    <row r="161" spans="18:25" ht="30.75" thickBot="1" x14ac:dyDescent="0.35">
      <c r="R161" s="599"/>
      <c r="S161" s="127"/>
      <c r="T161" s="222"/>
      <c r="U161" s="222"/>
      <c r="V161" s="222"/>
      <c r="W161" s="223"/>
      <c r="X161" s="224"/>
      <c r="Y161" s="279"/>
    </row>
    <row r="162" spans="18:25" ht="30" x14ac:dyDescent="0.3">
      <c r="R162" s="597" t="str">
        <f t="shared" ref="R162:X162" si="45">R61</f>
        <v>ОБРАЗОВАНИЕ</v>
      </c>
      <c r="S162" s="128" t="str">
        <f t="shared" si="45"/>
        <v>Всего</v>
      </c>
      <c r="T162" s="226">
        <f t="shared" si="45"/>
        <v>5.84</v>
      </c>
      <c r="U162" s="226">
        <f t="shared" si="45"/>
        <v>0</v>
      </c>
      <c r="V162" s="226">
        <f t="shared" si="45"/>
        <v>0</v>
      </c>
      <c r="W162" s="226">
        <f t="shared" si="45"/>
        <v>0</v>
      </c>
      <c r="X162" s="226" t="e">
        <f t="shared" si="45"/>
        <v>#DIV/0!</v>
      </c>
      <c r="Y162" s="277">
        <f t="shared" ref="Y162" si="46">Y61</f>
        <v>0</v>
      </c>
    </row>
    <row r="163" spans="18:25" ht="30" x14ac:dyDescent="0.3">
      <c r="R163" s="598"/>
      <c r="S163" s="126"/>
      <c r="T163" s="219"/>
      <c r="U163" s="219"/>
      <c r="V163" s="219"/>
      <c r="W163" s="220"/>
      <c r="X163" s="221"/>
      <c r="Y163" s="278"/>
    </row>
    <row r="164" spans="18:25" ht="30" x14ac:dyDescent="0.3">
      <c r="R164" s="598"/>
      <c r="S164" s="126"/>
      <c r="T164" s="219"/>
      <c r="U164" s="219"/>
      <c r="V164" s="219"/>
      <c r="W164" s="220"/>
      <c r="X164" s="221"/>
      <c r="Y164" s="278"/>
    </row>
    <row r="165" spans="18:25" ht="30.75" thickBot="1" x14ac:dyDescent="0.35">
      <c r="R165" s="599"/>
      <c r="S165" s="127"/>
      <c r="T165" s="222"/>
      <c r="U165" s="222"/>
      <c r="V165" s="222"/>
      <c r="W165" s="223"/>
      <c r="X165" s="224"/>
      <c r="Y165" s="279"/>
    </row>
    <row r="166" spans="18:25" ht="30" x14ac:dyDescent="0.3">
      <c r="R166" s="597" t="str">
        <f t="shared" ref="R166:X166" si="47">R68</f>
        <v>ЖИЛЬЕ И ГОРОДСКАЯ СРЕДА</v>
      </c>
      <c r="S166" s="128" t="str">
        <f t="shared" si="47"/>
        <v>Всего</v>
      </c>
      <c r="T166" s="226">
        <f t="shared" si="47"/>
        <v>59.548464250000002</v>
      </c>
      <c r="U166" s="226">
        <f t="shared" si="47"/>
        <v>0</v>
      </c>
      <c r="V166" s="226">
        <f t="shared" si="47"/>
        <v>0</v>
      </c>
      <c r="W166" s="226">
        <f t="shared" si="47"/>
        <v>0</v>
      </c>
      <c r="X166" s="226" t="e">
        <f t="shared" si="47"/>
        <v>#DIV/0!</v>
      </c>
      <c r="Y166" s="277">
        <f t="shared" ref="Y166" si="48">Y68</f>
        <v>0</v>
      </c>
    </row>
    <row r="167" spans="18:25" ht="30" x14ac:dyDescent="0.3">
      <c r="R167" s="598"/>
      <c r="S167" s="126"/>
      <c r="T167" s="219"/>
      <c r="U167" s="219"/>
      <c r="V167" s="219"/>
      <c r="W167" s="220"/>
      <c r="X167" s="221"/>
      <c r="Y167" s="278"/>
    </row>
    <row r="168" spans="18:25" ht="30" x14ac:dyDescent="0.3">
      <c r="R168" s="598"/>
      <c r="S168" s="126"/>
      <c r="T168" s="219"/>
      <c r="U168" s="219"/>
      <c r="V168" s="219"/>
      <c r="W168" s="220"/>
      <c r="X168" s="221"/>
      <c r="Y168" s="278"/>
    </row>
    <row r="169" spans="18:25" ht="30.75" thickBot="1" x14ac:dyDescent="0.35">
      <c r="R169" s="599"/>
      <c r="S169" s="127"/>
      <c r="T169" s="222"/>
      <c r="U169" s="222"/>
      <c r="V169" s="222"/>
      <c r="W169" s="223"/>
      <c r="X169" s="224"/>
      <c r="Y169" s="279"/>
    </row>
    <row r="170" spans="18:25" ht="30" x14ac:dyDescent="0.3">
      <c r="R170" s="597" t="str">
        <f t="shared" ref="R170:X170" si="49">R75</f>
        <v>ЭКОЛОГИЯ</v>
      </c>
      <c r="S170" s="128" t="str">
        <f t="shared" si="49"/>
        <v>Всего</v>
      </c>
      <c r="T170" s="226">
        <f t="shared" si="49"/>
        <v>112.24489796</v>
      </c>
      <c r="U170" s="226">
        <f t="shared" si="49"/>
        <v>112.24487596</v>
      </c>
      <c r="V170" s="226">
        <f t="shared" si="49"/>
        <v>0</v>
      </c>
      <c r="W170" s="226">
        <f t="shared" si="49"/>
        <v>99.999980399999984</v>
      </c>
      <c r="X170" s="226">
        <f t="shared" si="49"/>
        <v>0</v>
      </c>
      <c r="Y170" s="277">
        <f t="shared" ref="Y170" si="50">Y75</f>
        <v>0</v>
      </c>
    </row>
    <row r="171" spans="18:25" ht="30" x14ac:dyDescent="0.3">
      <c r="R171" s="598"/>
      <c r="S171" s="126"/>
      <c r="T171" s="219"/>
      <c r="U171" s="219"/>
      <c r="V171" s="219"/>
      <c r="W171" s="220"/>
      <c r="X171" s="221"/>
      <c r="Y171" s="278"/>
    </row>
    <row r="172" spans="18:25" ht="30" x14ac:dyDescent="0.3">
      <c r="R172" s="598"/>
      <c r="S172" s="126"/>
      <c r="T172" s="219"/>
      <c r="U172" s="219"/>
      <c r="V172" s="219"/>
      <c r="W172" s="220"/>
      <c r="X172" s="221"/>
      <c r="Y172" s="278"/>
    </row>
    <row r="173" spans="18:25" ht="30.75" thickBot="1" x14ac:dyDescent="0.35">
      <c r="R173" s="599"/>
      <c r="S173" s="127"/>
      <c r="T173" s="222"/>
      <c r="U173" s="222"/>
      <c r="V173" s="222"/>
      <c r="W173" s="223"/>
      <c r="X173" s="224"/>
      <c r="Y173" s="279"/>
    </row>
    <row r="174" spans="18:25" ht="30" x14ac:dyDescent="0.3">
      <c r="R174" s="597" t="str">
        <f t="shared" ref="R174:X174" si="51">R82</f>
        <v>БЕЗОПАСНЫЕ И КАЧЕСТВЕННЫЕ АВТОМОБИЛЬНЫЕ ДОРОГИ</v>
      </c>
      <c r="S174" s="128" t="str">
        <f t="shared" si="51"/>
        <v>Всего</v>
      </c>
      <c r="T174" s="226">
        <f t="shared" si="51"/>
        <v>0</v>
      </c>
      <c r="U174" s="226">
        <f t="shared" si="51"/>
        <v>0</v>
      </c>
      <c r="V174" s="226">
        <f t="shared" si="51"/>
        <v>0</v>
      </c>
      <c r="W174" s="226" t="e">
        <f t="shared" si="51"/>
        <v>#DIV/0!</v>
      </c>
      <c r="X174" s="226" t="e">
        <f t="shared" si="51"/>
        <v>#DIV/0!</v>
      </c>
      <c r="Y174" s="277" t="e">
        <f t="shared" ref="Y174" si="52">Y82</f>
        <v>#DIV/0!</v>
      </c>
    </row>
    <row r="175" spans="18:25" ht="30" x14ac:dyDescent="0.3">
      <c r="R175" s="598"/>
      <c r="S175" s="126"/>
      <c r="T175" s="219"/>
      <c r="U175" s="219"/>
      <c r="V175" s="219"/>
      <c r="W175" s="220"/>
      <c r="X175" s="221"/>
      <c r="Y175" s="278"/>
    </row>
    <row r="176" spans="18:25" ht="42.75" customHeight="1" x14ac:dyDescent="0.3">
      <c r="R176" s="598"/>
      <c r="S176" s="126"/>
      <c r="T176" s="219"/>
      <c r="U176" s="219"/>
      <c r="V176" s="219"/>
      <c r="W176" s="220"/>
      <c r="X176" s="221"/>
      <c r="Y176" s="278"/>
    </row>
    <row r="177" spans="18:25" ht="30.75" thickBot="1" x14ac:dyDescent="0.35">
      <c r="R177" s="599"/>
      <c r="S177" s="127"/>
      <c r="T177" s="222"/>
      <c r="U177" s="222"/>
      <c r="V177" s="222"/>
      <c r="W177" s="223"/>
      <c r="X177" s="224"/>
      <c r="Y177" s="279"/>
    </row>
    <row r="178" spans="18:25" ht="30" x14ac:dyDescent="0.3">
      <c r="R178" s="597" t="str">
        <f t="shared" ref="R178:X178" si="53">R89</f>
        <v>ПРОИЗВОДИТЕЛЬНОСТЬ ТРУДА</v>
      </c>
      <c r="S178" s="128" t="str">
        <f t="shared" si="53"/>
        <v>Всего</v>
      </c>
      <c r="T178" s="226">
        <f t="shared" si="53"/>
        <v>0</v>
      </c>
      <c r="U178" s="226">
        <f t="shared" si="53"/>
        <v>0</v>
      </c>
      <c r="V178" s="226">
        <f t="shared" si="53"/>
        <v>0</v>
      </c>
      <c r="W178" s="226" t="e">
        <f t="shared" si="53"/>
        <v>#DIV/0!</v>
      </c>
      <c r="X178" s="226" t="e">
        <f t="shared" si="53"/>
        <v>#DIV/0!</v>
      </c>
      <c r="Y178" s="277" t="e">
        <f t="shared" ref="Y178" si="54">Y89</f>
        <v>#DIV/0!</v>
      </c>
    </row>
    <row r="179" spans="18:25" ht="30" x14ac:dyDescent="0.3">
      <c r="R179" s="598"/>
      <c r="S179" s="126"/>
      <c r="T179" s="219"/>
      <c r="U179" s="219"/>
      <c r="V179" s="219"/>
      <c r="W179" s="220"/>
      <c r="X179" s="221"/>
      <c r="Y179" s="278"/>
    </row>
    <row r="180" spans="18:25" ht="30" x14ac:dyDescent="0.3">
      <c r="R180" s="598"/>
      <c r="S180" s="126"/>
      <c r="T180" s="219"/>
      <c r="U180" s="219"/>
      <c r="V180" s="219"/>
      <c r="W180" s="220"/>
      <c r="X180" s="221"/>
      <c r="Y180" s="278"/>
    </row>
    <row r="181" spans="18:25" ht="30.75" thickBot="1" x14ac:dyDescent="0.35">
      <c r="R181" s="599"/>
      <c r="S181" s="127"/>
      <c r="T181" s="222"/>
      <c r="U181" s="222"/>
      <c r="V181" s="222"/>
      <c r="W181" s="223"/>
      <c r="X181" s="224"/>
      <c r="Y181" s="279"/>
    </row>
    <row r="182" spans="18:25" ht="30" x14ac:dyDescent="0.3">
      <c r="R182" s="597" t="str">
        <f t="shared" ref="R182:X182" si="55">R96</f>
        <v>НАУКА</v>
      </c>
      <c r="S182" s="128" t="str">
        <f t="shared" si="55"/>
        <v>Всего</v>
      </c>
      <c r="T182" s="226">
        <f t="shared" si="55"/>
        <v>0</v>
      </c>
      <c r="U182" s="226">
        <f t="shared" si="55"/>
        <v>0</v>
      </c>
      <c r="V182" s="226">
        <f t="shared" si="55"/>
        <v>0</v>
      </c>
      <c r="W182" s="226" t="e">
        <f t="shared" si="55"/>
        <v>#DIV/0!</v>
      </c>
      <c r="X182" s="226" t="e">
        <f t="shared" si="55"/>
        <v>#DIV/0!</v>
      </c>
      <c r="Y182" s="277" t="e">
        <f t="shared" ref="Y182" si="56">Y96</f>
        <v>#DIV/0!</v>
      </c>
    </row>
    <row r="183" spans="18:25" ht="30" x14ac:dyDescent="0.3">
      <c r="R183" s="598"/>
      <c r="S183" s="126"/>
      <c r="T183" s="219"/>
      <c r="U183" s="219"/>
      <c r="V183" s="219"/>
      <c r="W183" s="220"/>
      <c r="X183" s="221"/>
      <c r="Y183" s="278"/>
    </row>
    <row r="184" spans="18:25" ht="30" x14ac:dyDescent="0.3">
      <c r="R184" s="598"/>
      <c r="S184" s="126"/>
      <c r="T184" s="219"/>
      <c r="U184" s="219"/>
      <c r="V184" s="219"/>
      <c r="W184" s="220"/>
      <c r="X184" s="221"/>
      <c r="Y184" s="278"/>
    </row>
    <row r="185" spans="18:25" ht="30.75" thickBot="1" x14ac:dyDescent="0.35">
      <c r="R185" s="599"/>
      <c r="S185" s="127"/>
      <c r="T185" s="222"/>
      <c r="U185" s="222"/>
      <c r="V185" s="222"/>
      <c r="W185" s="223"/>
      <c r="X185" s="224"/>
      <c r="Y185" s="279"/>
    </row>
    <row r="186" spans="18:25" ht="30" x14ac:dyDescent="0.3">
      <c r="R186" s="597" t="str">
        <f t="shared" ref="R186:X186" si="57">R103</f>
        <v>ЦИФРОВАЯ ЭКОНОМИКА</v>
      </c>
      <c r="S186" s="128" t="str">
        <f t="shared" si="57"/>
        <v>Всего</v>
      </c>
      <c r="T186" s="226">
        <f t="shared" si="57"/>
        <v>0</v>
      </c>
      <c r="U186" s="226">
        <f t="shared" si="57"/>
        <v>0</v>
      </c>
      <c r="V186" s="226">
        <f t="shared" si="57"/>
        <v>0</v>
      </c>
      <c r="W186" s="226" t="e">
        <f t="shared" si="57"/>
        <v>#DIV/0!</v>
      </c>
      <c r="X186" s="226" t="e">
        <f t="shared" si="57"/>
        <v>#DIV/0!</v>
      </c>
      <c r="Y186" s="277" t="e">
        <f t="shared" ref="Y186" si="58">Y103</f>
        <v>#DIV/0!</v>
      </c>
    </row>
    <row r="187" spans="18:25" ht="30" x14ac:dyDescent="0.3">
      <c r="R187" s="598"/>
      <c r="S187" s="126"/>
      <c r="T187" s="219"/>
      <c r="U187" s="219"/>
      <c r="V187" s="219"/>
      <c r="W187" s="220"/>
      <c r="X187" s="221"/>
      <c r="Y187" s="278"/>
    </row>
    <row r="188" spans="18:25" ht="30" x14ac:dyDescent="0.3">
      <c r="R188" s="598"/>
      <c r="S188" s="126"/>
      <c r="T188" s="219"/>
      <c r="U188" s="219"/>
      <c r="V188" s="219"/>
      <c r="W188" s="220"/>
      <c r="X188" s="221"/>
      <c r="Y188" s="278"/>
    </row>
    <row r="189" spans="18:25" ht="30.75" thickBot="1" x14ac:dyDescent="0.35">
      <c r="R189" s="599"/>
      <c r="S189" s="127"/>
      <c r="T189" s="222"/>
      <c r="U189" s="222"/>
      <c r="V189" s="222"/>
      <c r="W189" s="223"/>
      <c r="X189" s="224"/>
      <c r="Y189" s="279"/>
    </row>
    <row r="190" spans="18:25" ht="30" x14ac:dyDescent="0.3">
      <c r="R190" s="597" t="str">
        <f t="shared" ref="R190:X190" si="59">R110</f>
        <v>КУЛЬТУРА</v>
      </c>
      <c r="S190" s="128" t="str">
        <f t="shared" si="59"/>
        <v>Всего</v>
      </c>
      <c r="T190" s="226">
        <f t="shared" si="59"/>
        <v>5.2268840000000001</v>
      </c>
      <c r="U190" s="226">
        <f t="shared" si="59"/>
        <v>0</v>
      </c>
      <c r="V190" s="226">
        <f t="shared" si="59"/>
        <v>0</v>
      </c>
      <c r="W190" s="226">
        <f t="shared" si="59"/>
        <v>0</v>
      </c>
      <c r="X190" s="226" t="e">
        <f t="shared" si="59"/>
        <v>#DIV/0!</v>
      </c>
      <c r="Y190" s="277">
        <f t="shared" ref="Y190" si="60">Y110</f>
        <v>0</v>
      </c>
    </row>
    <row r="191" spans="18:25" ht="30" x14ac:dyDescent="0.3">
      <c r="R191" s="598"/>
      <c r="S191" s="126"/>
      <c r="T191" s="219"/>
      <c r="U191" s="219"/>
      <c r="V191" s="219"/>
      <c r="W191" s="220"/>
      <c r="X191" s="221"/>
      <c r="Y191" s="278"/>
    </row>
    <row r="192" spans="18:25" ht="30" x14ac:dyDescent="0.3">
      <c r="R192" s="598"/>
      <c r="S192" s="126"/>
      <c r="T192" s="219"/>
      <c r="U192" s="219"/>
      <c r="V192" s="219"/>
      <c r="W192" s="220"/>
      <c r="X192" s="221"/>
      <c r="Y192" s="278"/>
    </row>
    <row r="193" spans="18:25" ht="30.75" thickBot="1" x14ac:dyDescent="0.35">
      <c r="R193" s="599"/>
      <c r="S193" s="127"/>
      <c r="T193" s="222"/>
      <c r="U193" s="222"/>
      <c r="V193" s="222"/>
      <c r="W193" s="223"/>
      <c r="X193" s="224"/>
      <c r="Y193" s="279"/>
    </row>
    <row r="194" spans="18:25" ht="30" x14ac:dyDescent="0.3">
      <c r="R194" s="597" t="str">
        <f t="shared" ref="R194:X194" si="61">R117</f>
        <v>МАЛОЕ И СРЕДНЕЕ ПРЕДПРИНИМАТЕЛЬСТВО</v>
      </c>
      <c r="S194" s="128" t="str">
        <f t="shared" si="61"/>
        <v>Всего</v>
      </c>
      <c r="T194" s="226">
        <f t="shared" si="61"/>
        <v>0.01</v>
      </c>
      <c r="U194" s="226">
        <f t="shared" si="61"/>
        <v>0</v>
      </c>
      <c r="V194" s="226">
        <f t="shared" si="61"/>
        <v>0</v>
      </c>
      <c r="W194" s="226">
        <f t="shared" si="61"/>
        <v>0</v>
      </c>
      <c r="X194" s="226" t="e">
        <f t="shared" si="61"/>
        <v>#DIV/0!</v>
      </c>
      <c r="Y194" s="277">
        <f t="shared" ref="Y194" si="62">Y117</f>
        <v>0</v>
      </c>
    </row>
    <row r="195" spans="18:25" ht="30" x14ac:dyDescent="0.3">
      <c r="R195" s="598"/>
      <c r="S195" s="126"/>
      <c r="T195" s="219"/>
      <c r="U195" s="219"/>
      <c r="V195" s="219"/>
      <c r="W195" s="220"/>
      <c r="X195" s="221"/>
      <c r="Y195" s="278"/>
    </row>
    <row r="196" spans="18:25" ht="30" x14ac:dyDescent="0.3">
      <c r="R196" s="598"/>
      <c r="S196" s="126"/>
      <c r="T196" s="219"/>
      <c r="U196" s="219"/>
      <c r="V196" s="219"/>
      <c r="W196" s="220"/>
      <c r="X196" s="221"/>
      <c r="Y196" s="278"/>
    </row>
    <row r="197" spans="18:25" ht="30.75" thickBot="1" x14ac:dyDescent="0.35">
      <c r="R197" s="599"/>
      <c r="S197" s="127"/>
      <c r="T197" s="222"/>
      <c r="U197" s="222"/>
      <c r="V197" s="222"/>
      <c r="W197" s="223"/>
      <c r="X197" s="224"/>
      <c r="Y197" s="279"/>
    </row>
    <row r="198" spans="18:25" ht="30" x14ac:dyDescent="0.3">
      <c r="R198" s="597" t="str">
        <f t="shared" ref="R198:X198" si="63">R124</f>
        <v>МЕЖДУНАРОДНАЯ КООПЕРАЦИЯ И ЭКСПОРТ</v>
      </c>
      <c r="S198" s="128" t="str">
        <f t="shared" si="63"/>
        <v>Всего</v>
      </c>
      <c r="T198" s="226">
        <f t="shared" si="63"/>
        <v>0</v>
      </c>
      <c r="U198" s="226">
        <f t="shared" si="63"/>
        <v>0</v>
      </c>
      <c r="V198" s="226">
        <f t="shared" si="63"/>
        <v>0</v>
      </c>
      <c r="W198" s="226" t="e">
        <f t="shared" si="63"/>
        <v>#DIV/0!</v>
      </c>
      <c r="X198" s="226" t="e">
        <f t="shared" si="63"/>
        <v>#DIV/0!</v>
      </c>
      <c r="Y198" s="277" t="e">
        <f t="shared" ref="Y198" si="64">Y124</f>
        <v>#DIV/0!</v>
      </c>
    </row>
    <row r="199" spans="18:25" ht="30" x14ac:dyDescent="0.3">
      <c r="R199" s="598"/>
      <c r="S199" s="126"/>
      <c r="T199" s="219"/>
      <c r="U199" s="219"/>
      <c r="V199" s="219"/>
      <c r="W199" s="220"/>
      <c r="X199" s="221"/>
      <c r="Y199" s="278"/>
    </row>
    <row r="200" spans="18:25" ht="30" x14ac:dyDescent="0.3">
      <c r="R200" s="598"/>
      <c r="S200" s="126"/>
      <c r="T200" s="219"/>
      <c r="U200" s="219"/>
      <c r="V200" s="219"/>
      <c r="W200" s="220"/>
      <c r="X200" s="221"/>
      <c r="Y200" s="278"/>
    </row>
    <row r="201" spans="18:25" ht="30.75" thickBot="1" x14ac:dyDescent="0.35">
      <c r="R201" s="599"/>
      <c r="S201" s="127"/>
      <c r="T201" s="222"/>
      <c r="U201" s="222"/>
      <c r="V201" s="222"/>
      <c r="W201" s="223"/>
      <c r="X201" s="224"/>
      <c r="Y201" s="279"/>
    </row>
    <row r="202" spans="18:25" ht="30.75" x14ac:dyDescent="0.3">
      <c r="R202" s="600" t="str">
        <f t="shared" ref="R202:X202" si="65">R134</f>
        <v>Всего субсидий из бюджета на инвестиционные цели вне национальных проектов</v>
      </c>
      <c r="S202" s="526" t="str">
        <f t="shared" si="65"/>
        <v>Всего</v>
      </c>
      <c r="T202" s="227">
        <f t="shared" si="65"/>
        <v>86.280866930000002</v>
      </c>
      <c r="U202" s="227">
        <f t="shared" si="65"/>
        <v>0</v>
      </c>
      <c r="V202" s="227">
        <f t="shared" si="65"/>
        <v>0</v>
      </c>
      <c r="W202" s="227">
        <f t="shared" si="65"/>
        <v>0</v>
      </c>
      <c r="X202" s="227" t="e">
        <f t="shared" si="65"/>
        <v>#DIV/0!</v>
      </c>
      <c r="Y202" s="280">
        <f t="shared" ref="Y202" si="66">Y134</f>
        <v>0</v>
      </c>
    </row>
    <row r="203" spans="18:25" ht="30" x14ac:dyDescent="0.3">
      <c r="R203" s="601"/>
      <c r="S203" s="527"/>
      <c r="T203" s="219"/>
      <c r="U203" s="219"/>
      <c r="V203" s="219"/>
      <c r="W203" s="220"/>
      <c r="X203" s="221"/>
      <c r="Y203" s="278"/>
    </row>
    <row r="204" spans="18:25" ht="30" x14ac:dyDescent="0.3">
      <c r="R204" s="601"/>
      <c r="S204" s="527"/>
      <c r="T204" s="219"/>
      <c r="U204" s="219"/>
      <c r="V204" s="219"/>
      <c r="W204" s="220"/>
      <c r="X204" s="221"/>
      <c r="Y204" s="278"/>
    </row>
    <row r="205" spans="18:25" ht="30.75" thickBot="1" x14ac:dyDescent="0.35">
      <c r="R205" s="602"/>
      <c r="S205" s="528"/>
      <c r="T205" s="222"/>
      <c r="U205" s="222"/>
      <c r="V205" s="222"/>
      <c r="W205" s="223"/>
      <c r="X205" s="224"/>
      <c r="Y205" s="279"/>
    </row>
  </sheetData>
  <mergeCells count="105">
    <mergeCell ref="K3:L3"/>
    <mergeCell ref="R18:R21"/>
    <mergeCell ref="R150:R153"/>
    <mergeCell ref="A2:J2"/>
    <mergeCell ref="K2:N2"/>
    <mergeCell ref="C3:D3"/>
    <mergeCell ref="E3:I3"/>
    <mergeCell ref="J3:J4"/>
    <mergeCell ref="N3:N4"/>
    <mergeCell ref="A43:A46"/>
    <mergeCell ref="C43:C46"/>
    <mergeCell ref="J43:J46"/>
    <mergeCell ref="B44:B46"/>
    <mergeCell ref="A36:A39"/>
    <mergeCell ref="C36:C39"/>
    <mergeCell ref="J36:J39"/>
    <mergeCell ref="B37:B39"/>
    <mergeCell ref="A5:A8"/>
    <mergeCell ref="B5:B8"/>
    <mergeCell ref="C5:C8"/>
    <mergeCell ref="J5:J8"/>
    <mergeCell ref="A18:A21"/>
    <mergeCell ref="B18:B21"/>
    <mergeCell ref="C18:C21"/>
    <mergeCell ref="J18:J21"/>
    <mergeCell ref="J96:J99"/>
    <mergeCell ref="B97:B99"/>
    <mergeCell ref="B83:B85"/>
    <mergeCell ref="A75:A78"/>
    <mergeCell ref="C75:C78"/>
    <mergeCell ref="J75:J78"/>
    <mergeCell ref="B76:B78"/>
    <mergeCell ref="A82:A85"/>
    <mergeCell ref="C82:C85"/>
    <mergeCell ref="J82:J85"/>
    <mergeCell ref="A68:A71"/>
    <mergeCell ref="C68:C71"/>
    <mergeCell ref="J68:J71"/>
    <mergeCell ref="B69:B71"/>
    <mergeCell ref="A61:A64"/>
    <mergeCell ref="C61:C64"/>
    <mergeCell ref="J61:J64"/>
    <mergeCell ref="B62:B64"/>
    <mergeCell ref="A49:N49"/>
    <mergeCell ref="A50:A51"/>
    <mergeCell ref="A52:A53"/>
    <mergeCell ref="A54:A55"/>
    <mergeCell ref="R5:R8"/>
    <mergeCell ref="R36:R39"/>
    <mergeCell ref="R43:R46"/>
    <mergeCell ref="R61:R64"/>
    <mergeCell ref="R68:R71"/>
    <mergeCell ref="J134:J137"/>
    <mergeCell ref="A103:A106"/>
    <mergeCell ref="C103:C106"/>
    <mergeCell ref="J103:J106"/>
    <mergeCell ref="B104:B106"/>
    <mergeCell ref="A110:A113"/>
    <mergeCell ref="C110:C113"/>
    <mergeCell ref="J110:J113"/>
    <mergeCell ref="B111:B113"/>
    <mergeCell ref="C117:C120"/>
    <mergeCell ref="J117:J120"/>
    <mergeCell ref="B118:B120"/>
    <mergeCell ref="A124:A127"/>
    <mergeCell ref="C124:C127"/>
    <mergeCell ref="J124:J127"/>
    <mergeCell ref="B125:B127"/>
    <mergeCell ref="A89:A92"/>
    <mergeCell ref="C89:C92"/>
    <mergeCell ref="J89:J92"/>
    <mergeCell ref="R146:R149"/>
    <mergeCell ref="R154:R157"/>
    <mergeCell ref="R158:R161"/>
    <mergeCell ref="R162:R165"/>
    <mergeCell ref="R166:R169"/>
    <mergeCell ref="A56:A57"/>
    <mergeCell ref="S134:S137"/>
    <mergeCell ref="R110:R113"/>
    <mergeCell ref="R117:R120"/>
    <mergeCell ref="R124:R127"/>
    <mergeCell ref="R134:R137"/>
    <mergeCell ref="R75:R78"/>
    <mergeCell ref="R82:R85"/>
    <mergeCell ref="R89:R92"/>
    <mergeCell ref="R96:R99"/>
    <mergeCell ref="R103:R106"/>
    <mergeCell ref="A132:N132"/>
    <mergeCell ref="A134:A137"/>
    <mergeCell ref="B134:B137"/>
    <mergeCell ref="C134:C137"/>
    <mergeCell ref="A117:A120"/>
    <mergeCell ref="B90:B92"/>
    <mergeCell ref="A96:A99"/>
    <mergeCell ref="C96:C99"/>
    <mergeCell ref="R190:R193"/>
    <mergeCell ref="R194:R197"/>
    <mergeCell ref="R198:R201"/>
    <mergeCell ref="R202:R205"/>
    <mergeCell ref="S202:S205"/>
    <mergeCell ref="R170:R173"/>
    <mergeCell ref="R174:R177"/>
    <mergeCell ref="R178:R181"/>
    <mergeCell ref="R182:R185"/>
    <mergeCell ref="R186:R189"/>
  </mergeCells>
  <pageMargins left="0.19685039370078741" right="0.19685039370078741" top="0.19685039370078741" bottom="0.19685039370078741" header="0.15748031496062992" footer="0.15748031496062992"/>
  <pageSetup paperSize="9" scale="33" fitToHeight="0" orientation="landscape" r:id="rId1"/>
  <rowBreaks count="2" manualBreakCount="2">
    <brk id="60" max="1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1 (ОТЧЕТНЫЙ ПЕРИОД) </vt:lpstr>
      <vt:lpstr>Приложение 2 (СВОД)</vt:lpstr>
      <vt:lpstr>'Приложение 1 (ОТЧЕТНЫЙ ПЕРИОД) '!Заголовки_для_печати</vt:lpstr>
      <vt:lpstr>'Приложение 2 (СВОД)'!Заголовки_для_печати</vt:lpstr>
      <vt:lpstr>'Приложение 2 (СВОД)'!Область_печати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Митрофанова Екатерина Вадимовна</dc:creator>
  <dc:description/>
  <cp:lastModifiedBy>Кашникова Любовь Миневарисовна</cp:lastModifiedBy>
  <cp:revision>3</cp:revision>
  <cp:lastPrinted>2021-01-22T01:33:04Z</cp:lastPrinted>
  <dcterms:created xsi:type="dcterms:W3CDTF">2018-11-23T05:25:27Z</dcterms:created>
  <dcterms:modified xsi:type="dcterms:W3CDTF">2021-02-25T07:14:12Z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8bdba8e8-9164-4f51-a7c8-3f08107642d0</vt:lpwstr>
  </property>
</Properties>
</file>