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0.4\файловое хранилище\Организационное управление\Отдел делопроизводства\Открыто\Герасимова\На опубликование\111-па о внесении изменений в 708-па\"/>
    </mc:Choice>
  </mc:AlternateContent>
  <bookViews>
    <workbookView xWindow="0" yWindow="0" windowWidth="23040" windowHeight="9192" tabRatio="500"/>
  </bookViews>
  <sheets>
    <sheet name="План" sheetId="1" r:id="rId1"/>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4" i="1" l="1"/>
  <c r="G14" i="1"/>
  <c r="I14" i="1"/>
  <c r="J14" i="1"/>
  <c r="H14" i="1"/>
  <c r="G340" i="1"/>
  <c r="H340" i="1"/>
  <c r="I340" i="1"/>
  <c r="J340" i="1"/>
  <c r="J11" i="1" s="1"/>
  <c r="F340" i="1"/>
  <c r="F346" i="1"/>
  <c r="G11" i="1"/>
  <c r="I11" i="1"/>
  <c r="F11" i="1"/>
  <c r="H11" i="1"/>
  <c r="G12" i="1"/>
  <c r="H12" i="1"/>
  <c r="I12" i="1"/>
  <c r="J12" i="1"/>
  <c r="G13" i="1"/>
  <c r="H13" i="1"/>
  <c r="I13" i="1"/>
  <c r="J13" i="1"/>
  <c r="G15" i="1"/>
  <c r="H15" i="1"/>
  <c r="I15" i="1"/>
  <c r="J15" i="1"/>
  <c r="G16" i="1"/>
  <c r="H16" i="1"/>
  <c r="I16" i="1"/>
  <c r="J16" i="1"/>
  <c r="F12" i="1"/>
  <c r="G328" i="1" l="1"/>
  <c r="H328" i="1"/>
  <c r="I328" i="1"/>
  <c r="J328" i="1"/>
  <c r="F329" i="1"/>
  <c r="F328" i="1" s="1"/>
  <c r="F330" i="1"/>
  <c r="F332" i="1"/>
  <c r="F333" i="1"/>
  <c r="F331" i="1"/>
  <c r="G99" i="1" l="1"/>
  <c r="H99" i="1"/>
  <c r="I99" i="1"/>
  <c r="J99" i="1"/>
  <c r="F99" i="1"/>
  <c r="F69" i="1"/>
  <c r="F19" i="1"/>
  <c r="F20" i="1"/>
  <c r="F21" i="1"/>
  <c r="F22" i="1"/>
  <c r="F18" i="1"/>
  <c r="H17" i="1"/>
  <c r="I17" i="1"/>
  <c r="J17" i="1"/>
  <c r="G17" i="1"/>
  <c r="F134" i="1"/>
  <c r="F17" i="1" l="1"/>
  <c r="G123" i="1" l="1"/>
  <c r="H123" i="1"/>
  <c r="I123" i="1"/>
  <c r="J123" i="1"/>
  <c r="F123" i="1"/>
  <c r="G130" i="1"/>
  <c r="H130" i="1"/>
  <c r="I130" i="1"/>
  <c r="J130" i="1"/>
  <c r="G279" i="1"/>
  <c r="H279" i="1"/>
  <c r="I279" i="1"/>
  <c r="G291" i="1"/>
  <c r="H291" i="1"/>
  <c r="I291" i="1"/>
  <c r="J291" i="1"/>
  <c r="J279" i="1"/>
  <c r="G277" i="1"/>
  <c r="H277" i="1"/>
  <c r="I277" i="1"/>
  <c r="J277" i="1"/>
  <c r="G276" i="1"/>
  <c r="H276" i="1"/>
  <c r="I276" i="1"/>
  <c r="J276" i="1"/>
  <c r="G275" i="1"/>
  <c r="H275" i="1"/>
  <c r="I275" i="1"/>
  <c r="J275" i="1"/>
  <c r="G274" i="1"/>
  <c r="H274" i="1"/>
  <c r="I274" i="1"/>
  <c r="J274" i="1"/>
  <c r="F281" i="1"/>
  <c r="F274" i="1" s="1"/>
  <c r="F282" i="1" l="1"/>
  <c r="F289" i="1"/>
  <c r="F290" i="1"/>
  <c r="F286" i="1"/>
  <c r="F287" i="1"/>
  <c r="F288" i="1"/>
  <c r="F302" i="1" l="1"/>
  <c r="F277" i="1" s="1"/>
  <c r="F301" i="1"/>
  <c r="G116" i="1"/>
  <c r="H116" i="1"/>
  <c r="I116" i="1"/>
  <c r="J116" i="1"/>
  <c r="G115" i="1"/>
  <c r="H115" i="1"/>
  <c r="I115" i="1"/>
  <c r="J115" i="1"/>
  <c r="G114" i="1"/>
  <c r="H114" i="1"/>
  <c r="I114" i="1"/>
  <c r="J114" i="1"/>
  <c r="G113" i="1"/>
  <c r="H113" i="1"/>
  <c r="I113" i="1"/>
  <c r="J113" i="1"/>
  <c r="G112" i="1"/>
  <c r="H112" i="1"/>
  <c r="I112" i="1"/>
  <c r="F133" i="1"/>
  <c r="F114" i="1" s="1"/>
  <c r="F291" i="1" l="1"/>
  <c r="F276" i="1"/>
  <c r="F257" i="1"/>
  <c r="F324" i="1" l="1"/>
  <c r="F325" i="1"/>
  <c r="F326" i="1"/>
  <c r="F327" i="1"/>
  <c r="F323" i="1"/>
  <c r="F190" i="1"/>
  <c r="F189" i="1"/>
  <c r="F188" i="1"/>
  <c r="F187" i="1"/>
  <c r="F186" i="1"/>
  <c r="F152" i="1"/>
  <c r="F153" i="1"/>
  <c r="F154" i="1"/>
  <c r="F150" i="1"/>
  <c r="F151" i="1"/>
  <c r="F107" i="1"/>
  <c r="F108" i="1"/>
  <c r="F109" i="1"/>
  <c r="F110" i="1"/>
  <c r="F106" i="1"/>
  <c r="G69" i="1"/>
  <c r="H69" i="1"/>
  <c r="I69" i="1"/>
  <c r="J69" i="1"/>
  <c r="F322" i="1" l="1"/>
  <c r="F89" i="1"/>
  <c r="F66" i="1" l="1"/>
  <c r="F67" i="1"/>
  <c r="F68" i="1"/>
  <c r="F64" i="1"/>
  <c r="F65" i="1"/>
  <c r="F146" i="1"/>
  <c r="F147" i="1"/>
  <c r="F148" i="1"/>
  <c r="F156" i="1" l="1"/>
  <c r="F157" i="1"/>
  <c r="F220" i="1" l="1"/>
  <c r="F221" i="1"/>
  <c r="F222" i="1"/>
  <c r="F223" i="1"/>
  <c r="F224" i="1"/>
  <c r="F225" i="1"/>
  <c r="F334" i="1" l="1"/>
  <c r="G263" i="1" l="1"/>
  <c r="H263" i="1"/>
  <c r="I263" i="1"/>
  <c r="J263" i="1"/>
  <c r="F269" i="1"/>
  <c r="F268" i="1"/>
  <c r="F263" i="1" s="1"/>
  <c r="F283" i="1" l="1"/>
  <c r="F284" i="1"/>
  <c r="F285" i="1"/>
  <c r="F275" i="1" l="1"/>
  <c r="F279" i="1"/>
  <c r="G29" i="1"/>
  <c r="H29" i="1"/>
  <c r="I29" i="1"/>
  <c r="J29" i="1"/>
  <c r="F29" i="1"/>
  <c r="J373" i="1" l="1"/>
  <c r="I373" i="1"/>
  <c r="H373" i="1"/>
  <c r="G373" i="1"/>
  <c r="F373" i="1"/>
  <c r="J362" i="1"/>
  <c r="J361" i="1" s="1"/>
  <c r="I362" i="1"/>
  <c r="I361" i="1" s="1"/>
  <c r="H362" i="1"/>
  <c r="H361" i="1" s="1"/>
  <c r="G362" i="1"/>
  <c r="G361" i="1" s="1"/>
  <c r="F362" i="1"/>
  <c r="F361" i="1" s="1"/>
  <c r="J355" i="1"/>
  <c r="J349" i="1" s="1"/>
  <c r="I355" i="1"/>
  <c r="I349" i="1" s="1"/>
  <c r="H355" i="1"/>
  <c r="H349" i="1" s="1"/>
  <c r="G355" i="1"/>
  <c r="G349" i="1" s="1"/>
  <c r="F355" i="1"/>
  <c r="F349" i="1" s="1"/>
  <c r="J334" i="1"/>
  <c r="I334" i="1"/>
  <c r="H334" i="1"/>
  <c r="G334" i="1"/>
  <c r="J322" i="1"/>
  <c r="I322" i="1"/>
  <c r="H322" i="1"/>
  <c r="G322" i="1"/>
  <c r="J316" i="1"/>
  <c r="I316" i="1"/>
  <c r="H316" i="1"/>
  <c r="G316" i="1"/>
  <c r="F316" i="1"/>
  <c r="J273" i="1"/>
  <c r="J272" i="1" s="1"/>
  <c r="I273" i="1"/>
  <c r="I272" i="1" s="1"/>
  <c r="H273" i="1"/>
  <c r="H272" i="1" s="1"/>
  <c r="G273" i="1"/>
  <c r="G272" i="1" s="1"/>
  <c r="F273" i="1"/>
  <c r="F272" i="1" s="1"/>
  <c r="J257" i="1"/>
  <c r="I257" i="1"/>
  <c r="H257" i="1"/>
  <c r="G257" i="1"/>
  <c r="J245" i="1"/>
  <c r="J238" i="1" s="1"/>
  <c r="I245" i="1"/>
  <c r="I238" i="1" s="1"/>
  <c r="H245" i="1"/>
  <c r="G245" i="1"/>
  <c r="F245" i="1"/>
  <c r="F238" i="1" s="1"/>
  <c r="J243" i="1"/>
  <c r="I243" i="1"/>
  <c r="H243" i="1"/>
  <c r="G243" i="1"/>
  <c r="F243" i="1"/>
  <c r="J242" i="1"/>
  <c r="I242" i="1"/>
  <c r="H242" i="1"/>
  <c r="G242" i="1"/>
  <c r="F242" i="1"/>
  <c r="J241" i="1"/>
  <c r="I241" i="1"/>
  <c r="H241" i="1"/>
  <c r="G241" i="1"/>
  <c r="F241" i="1"/>
  <c r="J240" i="1"/>
  <c r="I240" i="1"/>
  <c r="H240" i="1"/>
  <c r="G240" i="1"/>
  <c r="F240" i="1"/>
  <c r="J239" i="1"/>
  <c r="I239" i="1"/>
  <c r="H239" i="1"/>
  <c r="G239" i="1"/>
  <c r="F239" i="1"/>
  <c r="H238" i="1"/>
  <c r="G238" i="1"/>
  <c r="F219" i="1"/>
  <c r="F217" i="1"/>
  <c r="F216" i="1"/>
  <c r="J215" i="1"/>
  <c r="I215" i="1"/>
  <c r="H215" i="1"/>
  <c r="G215" i="1"/>
  <c r="J209" i="1"/>
  <c r="I209" i="1"/>
  <c r="H209" i="1"/>
  <c r="G209" i="1"/>
  <c r="F209" i="1"/>
  <c r="J203" i="1"/>
  <c r="I203" i="1"/>
  <c r="H203" i="1"/>
  <c r="G203" i="1"/>
  <c r="F203" i="1"/>
  <c r="J197" i="1"/>
  <c r="I197" i="1"/>
  <c r="H197" i="1"/>
  <c r="G197" i="1"/>
  <c r="F197" i="1"/>
  <c r="J191" i="1"/>
  <c r="I191" i="1"/>
  <c r="H191" i="1"/>
  <c r="G191" i="1"/>
  <c r="J185" i="1"/>
  <c r="I185" i="1"/>
  <c r="H185" i="1"/>
  <c r="G185" i="1"/>
  <c r="F160" i="1"/>
  <c r="F159" i="1"/>
  <c r="F158" i="1"/>
  <c r="J155" i="1"/>
  <c r="I155" i="1"/>
  <c r="H155" i="1"/>
  <c r="G155" i="1"/>
  <c r="F149" i="1"/>
  <c r="J149" i="1"/>
  <c r="I149" i="1"/>
  <c r="H149" i="1"/>
  <c r="G149" i="1"/>
  <c r="F145" i="1"/>
  <c r="F144" i="1"/>
  <c r="J143" i="1"/>
  <c r="I143" i="1"/>
  <c r="H143" i="1"/>
  <c r="G143" i="1"/>
  <c r="J137" i="1"/>
  <c r="I137" i="1"/>
  <c r="H137" i="1"/>
  <c r="G137" i="1"/>
  <c r="F137" i="1"/>
  <c r="F136" i="1"/>
  <c r="F116" i="1" s="1"/>
  <c r="F132" i="1"/>
  <c r="F131" i="1"/>
  <c r="F119" i="1"/>
  <c r="F118" i="1"/>
  <c r="J117" i="1"/>
  <c r="I117" i="1"/>
  <c r="H117" i="1"/>
  <c r="G117" i="1"/>
  <c r="F115" i="1"/>
  <c r="J112" i="1"/>
  <c r="J105" i="1"/>
  <c r="I105" i="1"/>
  <c r="H105" i="1"/>
  <c r="G105" i="1"/>
  <c r="F94" i="1"/>
  <c r="J93" i="1"/>
  <c r="I93" i="1"/>
  <c r="H93" i="1"/>
  <c r="G93" i="1"/>
  <c r="F92" i="1"/>
  <c r="F91" i="1"/>
  <c r="F15" i="1" s="1"/>
  <c r="F90" i="1"/>
  <c r="I87" i="1"/>
  <c r="H87" i="1"/>
  <c r="J63" i="1"/>
  <c r="I63" i="1"/>
  <c r="H63" i="1"/>
  <c r="G63" i="1"/>
  <c r="F63" i="1"/>
  <c r="J45" i="1"/>
  <c r="I45" i="1"/>
  <c r="H45" i="1"/>
  <c r="G45" i="1"/>
  <c r="F45" i="1"/>
  <c r="F16" i="1" l="1"/>
  <c r="F113" i="1"/>
  <c r="F13" i="1" s="1"/>
  <c r="F117" i="1"/>
  <c r="F111" i="1" s="1"/>
  <c r="F112" i="1"/>
  <c r="F130" i="1"/>
  <c r="F215" i="1"/>
  <c r="F143" i="1"/>
  <c r="J111" i="1"/>
  <c r="F191" i="1"/>
  <c r="F87" i="1"/>
  <c r="F93" i="1"/>
  <c r="I111" i="1"/>
  <c r="F155" i="1"/>
  <c r="G111" i="1"/>
  <c r="H111" i="1"/>
  <c r="F185" i="1"/>
  <c r="F105" i="1"/>
</calcChain>
</file>

<file path=xl/sharedStrings.xml><?xml version="1.0" encoding="utf-8"?>
<sst xmlns="http://schemas.openxmlformats.org/spreadsheetml/2006/main" count="534" uniqueCount="278">
  <si>
    <t xml:space="preserve">УТВЕРЖДЕН
постановлением администрации Арсеньевского городского округа 
«01» декабря 2020  № 708-па
</t>
  </si>
  <si>
    <t>План мероприятий по повышению индекса качества городской среды</t>
  </si>
  <si>
    <t>Арсеньевский городской округ</t>
  </si>
  <si>
    <t>№
п/п</t>
  </si>
  <si>
    <t>Наименование показателя</t>
  </si>
  <si>
    <t>Итог, период</t>
  </si>
  <si>
    <t>Мероприятие по повышению (достижению) значения</t>
  </si>
  <si>
    <t>Наименование государственной программы, муниципальной программы (дата, номер НПА)</t>
  </si>
  <si>
    <t>Прогнозные объемы и источники финансирования (руб.)</t>
  </si>
  <si>
    <t>Срок выполнения</t>
  </si>
  <si>
    <t>Ответственный исполнитель
(ОИВ,ОМСУ (должность и ФИО))</t>
  </si>
  <si>
    <t>Всего</t>
  </si>
  <si>
    <t>в том числе:</t>
  </si>
  <si>
    <t>федеральный
бюджет</t>
  </si>
  <si>
    <t>краевой
бюджет</t>
  </si>
  <si>
    <t>местный
 бюджет</t>
  </si>
  <si>
    <t>внебюджетные
 средства</t>
  </si>
  <si>
    <t>Индекс качества городской среды</t>
  </si>
  <si>
    <t>всего</t>
  </si>
  <si>
    <t>1.</t>
  </si>
  <si>
    <t>Доля площади многоквартирных домов, признанных аварийными, в общей площади многоквартирных домов (процентов)</t>
  </si>
  <si>
    <t>итого</t>
  </si>
  <si>
    <t>2020-2022</t>
  </si>
  <si>
    <t>Первый заместитель главы администрации городского округа Е.В. Богомолов</t>
  </si>
  <si>
    <t>Переселение граждан из аварийного жилищного фонда, снос аварийных домов</t>
  </si>
  <si>
    <t>Региональная адресная  программа «Переселение граждан из аварийного жилищного фонда в Приморском крае» на 2019-2025 годы», муниципальная адресная программа «Переселение граждан из аварийного жилищного фонда в Арсеньевском городском округе» на 2020-2023 годы</t>
  </si>
  <si>
    <t>2.</t>
  </si>
  <si>
    <t>Доля площади жилых помещений, оборудованных одновременно водопроводом, водоотведением (канализацией), отоплением, горячим водоснабжением, газом или напольными электрическими плитами, в общей площади жилых помещений (процентов)</t>
  </si>
  <si>
    <t>2020-2024</t>
  </si>
  <si>
    <t>Выдача разрешений на присоединение к централизованным инженерным сетям</t>
  </si>
  <si>
    <t xml:space="preserve"> Разработка муниципальной программы не требуется</t>
  </si>
  <si>
    <t>3.</t>
  </si>
  <si>
    <t>Доля твердых коммунальных отходов, направленных на обработку и утилизацию, в общем объеме образованных и вывезенных твердых коммунальных отходов, процентов</t>
  </si>
  <si>
    <t xml:space="preserve">Составление схемы расположения контейнерных площадок для накопления ТКО и их установки
</t>
  </si>
  <si>
    <t>Муниципальная программа "Благоустройство Арсеньевского городского округа" на 2020-2024 годы, утвержденная постановлением от 14 ноября 2019 года № 824-па</t>
  </si>
  <si>
    <t>Проведение эко-уроков, мастер-классов, экологических проектов, направленных на экологическое воспитание подрастающего поколения МОБУ ДО "Центр внешкольной работы"</t>
  </si>
  <si>
    <t xml:space="preserve"> Устройство площадок для накопления ТКО и их обслуживание</t>
  </si>
  <si>
    <t>4.</t>
  </si>
  <si>
    <t>Разнообразие жилой застройки (безразмерный коэффициент)</t>
  </si>
  <si>
    <t xml:space="preserve">Начальник управления архитектуры и градостроительства администрации городского округа Г.В.Гулак
</t>
  </si>
  <si>
    <t xml:space="preserve">Взаимодействие с управляющими компаниями, ТСЖ по внесению полных и качественных данных  для объектов жилой застройки в базы информационных порталов "Реформа ЖКХ" и "ГИС ЖКХ"; 
При строительстве многоквартирных жилых домов, на стадии разработки проекта, рекомендовать застройщику применять индивидуальные проекты зданий с возможностью выбора современного типа жилья для жителей городского округа </t>
  </si>
  <si>
    <t>Разработка муниципальной программы не требуется</t>
  </si>
  <si>
    <t>5.</t>
  </si>
  <si>
    <t>Разнообразие услуг в жилой зоне (процентов)</t>
  </si>
  <si>
    <t>Начальник управления экономики и инвестиций администрации городского округа
Л.Л. Конечных</t>
  </si>
  <si>
    <t>Внесение информации по объектам потребительского рынка   в ГИС РИСОГД</t>
  </si>
  <si>
    <t>Формирование положительного образа предпринимателя, популяризация роли предпринимательства</t>
  </si>
  <si>
    <t>Обеспечение выдачи разрешений на размещение нестационарных объектов для организации обслуживания зон отдыха населения, пунктов проката,  объектов торговли</t>
  </si>
  <si>
    <t>Мониторинг  размещения объектов торговли , общественного питания,бытового обслуживания  на Яндекс - карте </t>
  </si>
  <si>
    <t>6.</t>
  </si>
  <si>
    <t>Доля многоквартирных домов, расположенных на земельных участках, в отношении которых осуществлен государственный кадастровый учет, в общем количестве многоквартирных домов (процентов)</t>
  </si>
  <si>
    <t>Проведение разъяснительной работы с собственниками помещений многоквартирных жилых домов, по определению границ земельных участков, расположенных под многоквартирными жилыми домами</t>
  </si>
  <si>
    <t>7.</t>
  </si>
  <si>
    <t>Доля погибших в дорожно-транспортных происшествиях (процентов)</t>
  </si>
  <si>
    <t>Установка и ремонт дорожных знаков, установка систем видеонаблюдения,  нанесение дорожной разметки, устранение неровностей на проезжей части дорог,  техническое обслуживание светофорных объектов, устройство искуственных неровностей и дорожных ограждений леерного типа</t>
  </si>
  <si>
    <t>Государственная программа "Развитие транспортного комплекса Приморского края"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«Повышение безопасности дорожного движения на территории Арсеньевского городского округа»</t>
  </si>
  <si>
    <t>7.1.</t>
  </si>
  <si>
    <t>В средствах массовой информации ежемесячно размещается информация для граждан о соблюдении правил дорожного движения на дорогах городского округа. На базе школ и детских садов проводятся мероприятия, направленные на формирование у детей необходимого поведения на дорогах и железнодорожных переездах.</t>
  </si>
  <si>
    <t>7.2.</t>
  </si>
  <si>
    <t>Доля пешеходов, погибших в дорожно-транспортных происшествиях (процентов)</t>
  </si>
  <si>
    <t>Сотрудники ГИБДД  проводят различные акции с целью формирования законопослушного поведения участников дорожного движения на территории городского округа. Ежегодно в мае и сентябре на территории городского округа проходит акция (велопробег) «Безопасное колесо».</t>
  </si>
  <si>
    <t>8.</t>
  </si>
  <si>
    <t>Доля общей протяженности улиц, обеспеченных ливневой канализацией (подземными водостоками), в общей протяженности улиц, проездов, набережных (процентов)</t>
  </si>
  <si>
    <t>Строительство и текущий ремонт ливневой канализации</t>
  </si>
  <si>
    <t>Муниципальная программа "Благоустройство Арсеньевского городского округа" на 2020-2024 годы, утвержденная постановлением от 14 ноября 2019 года № 824-па
Государственная программа "Развитие транспортного комплекса Приморского края" на 2020-2027,  утвержденная постановлением администрации Приморского края от 27.12.2019 № 919-па, муниципальной программы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t>
  </si>
  <si>
    <t>9.</t>
  </si>
  <si>
    <t>Загруженность дорог (безразмерный коэффициент)</t>
  </si>
  <si>
    <t>2021-2024</t>
  </si>
  <si>
    <t>Реконструкция существующих светофорных объектов</t>
  </si>
  <si>
    <t>Государственная программа "Развитие транспортного комплекса Приморского края" на 2020-2027,  утвержденная постановлением администрации Приморского края от 27.12.2019 № 919-па, муниципальной программы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t>
  </si>
  <si>
    <t>10.</t>
  </si>
  <si>
    <t>Количество улиц с развитой сферой услуг (единиц)</t>
  </si>
  <si>
    <t>Обновление данных в поисково-информационных системах</t>
  </si>
  <si>
    <t>Индекс пешеходной доступности (безразмерный коэффициент)</t>
  </si>
  <si>
    <t>Модернизация нерегулируемых пешеходных переходов, устройство и ремонт тротуаров</t>
  </si>
  <si>
    <t>Устройство и ремонт тротуаров</t>
  </si>
  <si>
    <t>12.</t>
  </si>
  <si>
    <t>Уровень доступности городской среды для инвалидов и иных маломобильных групп населения (процентов)</t>
  </si>
  <si>
    <t xml:space="preserve"> Начальник организационного управления администрации городского округа  И.А. Абрамова
 Начальник управления образования администрации  городского округа Т.И. Ягодина   
Первый заместитель главы администрации городского округа Е.В. Богомолов
 Начальник управления экономики и инвестиций администрации городского округа
Л.Л. Конечных</t>
  </si>
  <si>
    <t xml:space="preserve">Обеспечение беспрепятственного доступа к муниципальным общеобразовательным бюджетным организациям и дошкольным учреждениям, устройство остановочных пунктов, устройство тактильной плитки на аллее Депутатов </t>
  </si>
  <si>
    <t xml:space="preserve">Обеспечение беспрепятственного доступа к муниципальным общеобразовательным бюджетным организациям и дошкольным учреждениям, увеличение доли общественного транспорта, предназначенного для передвижения маломобильных групп, устройство беспрепятственного доступа для маломобильных групп на общественные территории. 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</si>
  <si>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12.1.</t>
  </si>
  <si>
    <t>Доля доступных объектов городской инфраструктуры в общем количестве объектов городской инфраструктуры (процентов)</t>
  </si>
  <si>
    <t xml:space="preserve"> Начальник организационного управления администрации городского округа  И.А. Абрамова начальник управления образования администрации  городского округа Т.И. Ягодина  </t>
  </si>
  <si>
    <t xml:space="preserve">Обеспечение беспрепятственного доступа к муниципальным общеобразовательным бюджетным организациям и дошкольным учреждениям </t>
  </si>
  <si>
    <t>Муниципальная программа Арсеньевского городского округа «Доступная среда» на  2020-2024 годы , утвержденная постановлением администрации Арсеньевского городского округа от 25 октября 2019 года № 766-па</t>
  </si>
  <si>
    <t>12.2.</t>
  </si>
  <si>
    <t>Доля доступного общественного транспорта в общем количестве единиц общественного транспорта (процентов)</t>
  </si>
  <si>
    <t xml:space="preserve">Устройство остановочных пунктов
</t>
  </si>
  <si>
    <t>Государственная программа "Развитие транспортного комплекса Приморского края"  на 2020-2027,  утвержденная постановлением администрации Приморского края от 27.12.2019 № 919-па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«Повышение безопасности дорожного движения на территории Арсеньевского городского округа»</t>
  </si>
  <si>
    <t xml:space="preserve">Наличие в критериях конкурсной документации на проведение открытых конкурсов на право превозок пассажиров и багажа по муниципальным маршрутам повышающего критерия с максимальным количеством баллов "Транспорт, предназначенный для движения маломобильных групп (наличие широкого входа, пандуса, низкого пола)
Мониторинг и контроль за предприятиями-перевозчиками, использующими транспорт, предназначенный для движения маломобильных групп (наличие широкого входа, пандуса, низкого пола) </t>
  </si>
  <si>
    <t>12.3.</t>
  </si>
  <si>
    <t>Доля доступных общественных территорий в общем количестве общественных территорий (процентов)</t>
  </si>
  <si>
    <t xml:space="preserve">  Устройство тактильной плитки на аллее Депутатов </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</si>
  <si>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2018-2024 годы, утвержденная постановлением администрации Арсеньевского городского округа от 30 октября 2017 № 677-па</t>
  </si>
  <si>
    <t xml:space="preserve"> Уклон путей движения, съездов с тротуаров, высота бордюров и покрытие дорожек обеспечивающие доступность  общественных территорий - сквера им. Абиденко и сквера памяти о тружениках тыла и детях войны  - для инвалидов и маломобильных групп населения </t>
  </si>
  <si>
    <t>12.4.</t>
  </si>
  <si>
    <t>Доля пешеходных переходов, доступных и безопасных для инвалидов и иных маломобильных групп населения, в общем количестве пешеходных переходов (процентов)</t>
  </si>
  <si>
    <t>модернизация нерегулируемых пешеходных переходов, прилегающих непосредственно к образовательным учреждениям(устройство тактильной плитки)</t>
  </si>
  <si>
    <t>Государственная программа "Развитие транспортного комплекса Приморского края" на 2020-2027,  утвержденная постановлением администрации Приморского края от 27.12.2019 № 919-па,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«Ремонт автомобильных дорог общего пользования Арсеньевского городского округа»</t>
  </si>
  <si>
    <t>13.</t>
  </si>
  <si>
    <t>Доля озелененных территорий общего пользования в общей площади зеленых насаждений (процентов)</t>
  </si>
  <si>
    <t>Озеленение при благоустройстве аллеи Депутатов, парка "Восток", озеленение ранее благоустроенных общественных территорий, улиц городского округа</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</si>
  <si>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2018-2024 годы, утвержденная постановлением администрации Арсеньевского городского округа от 30 октября 2017 № 677-па.
Муниципальная программа "Благоустройство Арсеньевского городского округа" на 2020-2024 годы, утвержденная постановлением от 14 ноября 2019 года № 824-па</t>
  </si>
  <si>
    <t>Озеленение при благоустройстве парка "Аскольд", озеленение ранее благоустроенных общественных территорий, улиц городского округа</t>
  </si>
  <si>
    <t>14.</t>
  </si>
  <si>
    <t>Уровень озеленения (процентов)</t>
  </si>
  <si>
    <t>Высадка деревьев, содержание газонов и клумб, уход за посадками </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</si>
  <si>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2018-2024 годы, утвержденная постановлением администрации Арсеньевского городского округа от 30 октября 2017 № 677-па.
Муниципальная программа "Благоустройство Арсеньевского городского округа" на 2020-2024 годы, утвержденная постановлением от 14 ноября 2019 года № 824-па.</t>
  </si>
  <si>
    <t>15.</t>
  </si>
  <si>
    <t>Состояние зеленых насаждений (безразмерный коэффициент)</t>
  </si>
  <si>
    <t>Санитарно-гигиенический уход за растениями (обрезка, вырубка слабых, поврежденных растений), фигурная декоративная обрезка, формирование кроны растений</t>
  </si>
  <si>
    <t>Муниципальная программа "Благоустройство Арсеньевского городского округа" на 2020-2024 годы, утвержденная постановлением от 14 ноября 2019 года № 824-па.</t>
  </si>
  <si>
    <t>16.</t>
  </si>
  <si>
    <t>Привлекательность озелененных территорий (единиц на кв. км)</t>
  </si>
  <si>
    <t xml:space="preserve"> Начальник организационного управления администрации городского округа  И.А. Абрамова</t>
  </si>
  <si>
    <t>17.</t>
  </si>
  <si>
    <t>Разнообразие услуг на озелененных территориях (единиц на кв. км)</t>
  </si>
  <si>
    <t>Мониторинг объектов торговли , общественного питания,бытового обслуживания  на яндекс  - карте</t>
  </si>
  <si>
    <t>18.</t>
  </si>
  <si>
    <t>Доля населения, имеющего доступ к озелененным территориям общего пользования (городские леса, парки, сады и др.), в общей численности населения (процентов)</t>
  </si>
  <si>
    <t>Озеленение территорий общего пользования</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</si>
  <si>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2018-2024 годы, утвержденная постановлением администрации Арсеньевского городского округа от 30 октября 2017 № 677-па.
Муниципальная программа "Благоустройство Арсеньевского городского округа" на 2020-2024 годы, утвержденная постановлением от 14 ноября 2019 года № 824-па</t>
  </si>
  <si>
    <t>19.</t>
  </si>
  <si>
    <t>Доля освещенных частей улиц, проездов, набережных на конец года в общей протяженности улиц, проездов, набережных (процентов)</t>
  </si>
  <si>
    <t>2020-2021</t>
  </si>
  <si>
    <t>Капитальный ремонт системы уличного освещения</t>
  </si>
  <si>
    <t>20.</t>
  </si>
  <si>
    <t>Разнообразие услуг в общественно-деловых районах (процентов)</t>
  </si>
  <si>
    <t>21.</t>
  </si>
  <si>
    <t>Доля площади города, убираемая механизированным способом, в общей площади города (процентов)</t>
  </si>
  <si>
    <t>Приобретение специализированной дорожной техники</t>
  </si>
  <si>
    <t>Государственная программа Приморского края "Развитие транспортного комплекса Приморского края" на 2020-2027 годы, утвержденная постановлением администрации Приморского края от 27.12.2019 № 919-па</t>
  </si>
  <si>
    <t>Начальник управления имущественных отношений администрации городского округа 
Г.В. Сергеева</t>
  </si>
  <si>
    <t>Уборка территории городского округа механизированным способом</t>
  </si>
  <si>
    <t>Муниципальная программа "Благоустройство Арсеньевского городского округа" на 2020-2024 годы, утвержденная постановлением от 14 ноября 2019 года № 824-па
Подпрограмма "Содержание территории Арсеньевского городского округа"</t>
  </si>
  <si>
    <t>Сбор данных от управляющих компаний, ТСЖ, бюджетных учреждений о территориях, убираемых механизированным способом </t>
  </si>
  <si>
    <t>22.</t>
  </si>
  <si>
    <t>Концентрация объектов культурного наследия (единиц на га)</t>
  </si>
  <si>
    <t>Не предусмотрена</t>
  </si>
  <si>
    <t xml:space="preserve"> Начальник управления культуры администрации  городского округа
 О.Ф. Шевченко </t>
  </si>
  <si>
    <t>23.</t>
  </si>
  <si>
    <t>Уровень развития общественно-деловых районов города (единиц на га)</t>
  </si>
  <si>
    <t>Начальник управления архитектуры и градостроительства
 Г.В. Гулак</t>
  </si>
  <si>
    <t>При строительстве многоквартирных жилых долмов, на стадии разработки проекта, рекомендовать застройщику в проекте устанавливать долю помещений, где при возникновении соответствующих условий могут быть размещены объекты общественно-деловой инфраструктуры</t>
  </si>
  <si>
    <t>24.</t>
  </si>
  <si>
    <t>Уровень внешнего оформления городского пространства (процентов)</t>
  </si>
  <si>
    <t>Начальник управления архитектуры и градостроительства 
Г.В. Гулак</t>
  </si>
  <si>
    <t>24.1.</t>
  </si>
  <si>
    <t>Наличие утвержденного правового акта, регламентирующего размещение вывесок</t>
  </si>
  <si>
    <t>Приняты:1) Муниципальный правовой акт Арсеньевского городского округа от 218 декабря 2018 г. № 85-МПА "Привила по благоустройству территории Арсеньевского городского округа";   
  2) Постановление Арсеньевского городского округа от 28 июля 2016 г. № 629-па "об утверждении порядка оформления паспорта цветового решения фасада здания, строения, сооружения и временных объектов на территории Арсеньевского городского округа"</t>
  </si>
  <si>
    <t>24.2.</t>
  </si>
  <si>
    <t>Доля зданий, в отношении которых осуществлен ремонт фасадов, в общем количестве зданий, требующих ремонта фасада (процентов)</t>
  </si>
  <si>
    <t>Ремонт фасада многоквартирного дома по адресу:Приморский край, г. Арсеньев, ул. Садовая, д. 8</t>
  </si>
  <si>
    <t>В рамках закона Приморского края от 07.08.2013 № 227-КЗ "О системе капитального ремонта многоквартирных домов в Приморском крае"</t>
  </si>
  <si>
    <t>24.3.</t>
  </si>
  <si>
    <t>Доля объектов, оснащенных архитектурной подсветкой, в общем количестве объектов, включенных в выборку архитектурной подсветки города (процентов)</t>
  </si>
  <si>
    <t>25.</t>
  </si>
  <si>
    <t>Безопасность передвижения вблизи учреждений здравоохранения, образования, культуры и спорта (единиц на кв. км)</t>
  </si>
  <si>
    <t>Обустройство, перенос пешеходных переходов</t>
  </si>
  <si>
    <t>26.</t>
  </si>
  <si>
    <t>Разнообразие культурно-досуговой и спортивной инфраструктуры (безразмерный коэффициент)</t>
  </si>
  <si>
    <t>Капитальный ремонт кровли здания МБУК ДК "Прогресс"</t>
  </si>
  <si>
    <t>Государственная программа "Развитие культуры Приморского края на 2020 - 2027 годы", муниципальная программа "Развитие культуры Арсеньевского городского округа на 2020 - 2024 годы"</t>
  </si>
  <si>
    <t>Капитальный ремонт кровли здания МБУДО ДШИ</t>
  </si>
  <si>
    <t>Научно-практическая конференция к 150-летию В. К. Арсеньева "Его именем назван город"</t>
  </si>
  <si>
    <t>27.</t>
  </si>
  <si>
    <t>Обеспеченность спортивной инфраструктурой (процентов)</t>
  </si>
  <si>
    <t>Начальник управления спорта и молодежной политики администрации  городского округа   А.К. Шевчук</t>
  </si>
  <si>
    <t>27.1.</t>
  </si>
  <si>
    <t>Обеспеченность спортивными площадками (процентов)</t>
  </si>
  <si>
    <t xml:space="preserve">
Первый заместитель главы администрации городского округа Е.В. Богомолов</t>
  </si>
  <si>
    <t>Устройство 9 спортивных площадок на придомовых территориях</t>
  </si>
  <si>
    <t>27.2.</t>
  </si>
  <si>
    <t>Обеспеченность спортивными сооружениями (процентов)</t>
  </si>
  <si>
    <t>Начальник управления спорта и молодежной политики администрации Арсеньевского городского округа   А.К. Шевчук</t>
  </si>
  <si>
    <t>Капитальный ремонт освещения стадиона "Восток"</t>
  </si>
  <si>
    <t>Государственная программа Приморского края "Развитие физической культуры и спорта Приморского края" на 2020-2027 годы, утвержденная постановлением
Администрации Приморского края
от 27 декабря 2019 года № 920-па
Муниципальная программа «Развитие физической культуры и спорта в Арсеньевском городском округе» на 2020-2024 годы, утвержденная постановлением администрации Арсеньевского городского округа
от 14 ноября 2019 г. № 826-па</t>
  </si>
  <si>
    <t>28.</t>
  </si>
  <si>
    <t>Доля объектов культурного наследия, в которых размещаются объекты социально-досуговой инфраструктуры, в общем количестве объектов культурного наследия (процентов)</t>
  </si>
  <si>
    <t>29.</t>
  </si>
  <si>
    <t>Доля сервисов, способствующих повышению комфортности жизни маломобильных групп населения, в количестве таких сервисов, предусмотренных правовым актом Минстроя России (процентов)</t>
  </si>
  <si>
    <t xml:space="preserve">Расширение оказания волонтерской помощи, поддержки маломобильных групп населения на дому </t>
  </si>
  <si>
    <t xml:space="preserve">Начальник организационного управления администрации Арсеньевского городского округа И.А. Абрамова </t>
  </si>
  <si>
    <t>Рекомендовать СО НКО в написании гранта на реализацию проекта по оказанию специалистами информационно-консультационных услуг маломобильным гражданам на дому.</t>
  </si>
  <si>
    <t>30.</t>
  </si>
  <si>
    <t>Доля детей в возрасте 1 - 6 лет, состоящих на учете для определения в дошкольные образовательные учреждения, в общей численности детей в возрасте 1 - 6 лет (процентов)</t>
  </si>
  <si>
    <t>Начальник управления образования администрации городского округа Т.И. Ягодина</t>
  </si>
  <si>
    <t>Система дошкольного образования АГО располагает достаточными ресурсами для удовлетворения заявок родителей на устройство детей в детский сад</t>
  </si>
  <si>
    <t>31.</t>
  </si>
  <si>
    <t>Количество дорожно-транспортных происшествий по отношению к численности населения в городе (безразмерный коэффициент)</t>
  </si>
  <si>
    <t>Установка и ремонт дорожных знаков, установка систем видеонаблюдения,  нанесение дорожной разметки, устранение неровностей на проезжей части дорог,  техническое обслуживания светофорных объектов, устройство искуственных неровностей и дорожных ограждений леерного типа</t>
  </si>
  <si>
    <t>Государственная программа "Развитие транспортного комплекса Приморского края"на 2020-2027,  утвержденная постановлением администрации Приморского края от 27.12.2019 № 919-па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«Повышение безопасности дорожного движения на территории Арсеньевского городского округа»</t>
  </si>
  <si>
    <t>32.</t>
  </si>
  <si>
    <t>Доступность остановок общественного транспорта (процентов)</t>
  </si>
  <si>
    <t>Строительство новых и реконструкция существующих светофорных объектов, устройство остановочных пуктов</t>
  </si>
  <si>
    <t>Государственная программа "Развитие транспортного комплекса Приморского края"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t>
  </si>
  <si>
    <t>33.</t>
  </si>
  <si>
    <t>Доля городского населения, обеспеченного качественной питьевой водой из систем централизованного водоснабжения, в общей численности городского населения (процентов)</t>
  </si>
  <si>
    <t>Реконструкция водопроводных очистных сооружений на водохранилище реки Дачная</t>
  </si>
  <si>
    <t>Государственная  программа  Приморского  края "Обеспечение доступным жильем и качественными услугами жилищно-коммунального хозяйства населения Приморского края" на 2020 - 2027 годы,  утвержденная постановлением Администрации Приморского края от 30 декабря 2019 года № 945-па. Муниципальная программа «Обеспечение доступным жильем и качественными услугами жилищно-коммунального хозяйства населения Арсеньевского городского округа» на 2020-2024 годы, утверждена постановлением администрации Арсеньевского городского округа от 14.11.2019 № 831-па</t>
  </si>
  <si>
    <t>Декабрь 2020</t>
  </si>
  <si>
    <t>Декабрь 2021</t>
  </si>
  <si>
    <t>Реализация мероприятий не планируется</t>
  </si>
  <si>
    <t>34.</t>
  </si>
  <si>
    <t>Количество центров притяжения для населения (единиц)</t>
  </si>
  <si>
    <t>Формирование гостевых маршрутов с нанесением объектов туристической инфраструктуры</t>
  </si>
  <si>
    <t>Проведение акции "Прошагай город" в моногороде с нанесением туристских объектов и объектов туристической  инфраструктуры</t>
  </si>
  <si>
    <t>Информационное обеспечение туризма и туристической деятельности на территории Арсеньевского городского округа</t>
  </si>
  <si>
    <t>Муниципальная программа 
"Развитие внутреннего и  въездного туризма
на территории Арсеньевского городского округа» на 2020-2024 годы, утверждена постановлением администрации Арсеньевского городского округа от 14.11.2019 № 827-па</t>
  </si>
  <si>
    <t>35.</t>
  </si>
  <si>
    <t>Доля населения, работающего в непроизводственном секторе экономики, в общей численности работающего населения (процентов)</t>
  </si>
  <si>
    <t>Снижение неформальной занятости  на территории Арсеньевского городского округа</t>
  </si>
  <si>
    <t>Финансовая поддержка субъектам малого и среднего предпринимательства на реализацию проекта «Развитие малого и среднего предпринимательства в муниципальном образовании Арсеньевского городского округа до 2025 года»</t>
  </si>
  <si>
    <t>Государственная программа "Экономическое развитие и инновационная экономика Приморского края" на 2020 - 2027 годы, утвержденная постановлением администрации Приморского края от 19.12.2019 № 860- па, муниципальная программа 
«Экономическое развитие и инновационная экономика
 Арсеньевского городского округа» на 2020-2024 годы», утверждена постановлением администрации Арсеньевского городского округа от 29.10.2019 № 776-па</t>
  </si>
  <si>
    <t>36.</t>
  </si>
  <si>
    <t>Доля граждан в возрасте старше 14 лет, вовлеченных в принятие решений по вопросам городского развития, в общей численности городского населения в возрасте старше 14 лет (процентов)</t>
  </si>
  <si>
    <t xml:space="preserve">Приобретение программного обеспечения для регистрации на сайте городского округа для принятия участия гражданами в голосовании, опросах.Проведение рейтингового голосований, опросов, общественных обсуждений, голосований по вопросам развития городской среды. </t>
  </si>
  <si>
    <t>36.1.</t>
  </si>
  <si>
    <t>Доля граждан в возрасте старше 14 лет, принявших участие в решении вопросов развития городской среды (процентов)</t>
  </si>
  <si>
    <t xml:space="preserve">Проведение рейтинговых голосований, опросов, общественных обсуждений по вопросам развития городской среды. </t>
  </si>
  <si>
    <t>36.2.</t>
  </si>
  <si>
    <t>Доля граждан в возрасте старше 14 лет, принявших участие в электронном голосовании (с использованием цифровых технологий) (процентов)</t>
  </si>
  <si>
    <t>Приобретение программного обеспечения для регистрации на сайте городского округа для принятия участия гражданами в голосовании, опросах.Проведение рейтингового голосования, опросов, общественных обсуждений по вопросам развития городской среды.</t>
  </si>
  <si>
    <t>Проведение рейтингового голосования, опросов, общественных обсуждений, голосований по вопросам развития городской среды и нформирование населения через социальные сети и СМИ с использованием цифровых технологий. Информирование населения через социальные сети и СМИ о проведении опросов, голосований по вопросам развития городской среды с использованием цифровых технологий.</t>
  </si>
  <si>
    <t>_____________________________</t>
  </si>
  <si>
    <t>Мероприятия не предусмотрены</t>
  </si>
  <si>
    <t>Устройство 2 спортивных площадок на придомовых территориях</t>
  </si>
  <si>
    <t>Устройство спортивной площадки для инвалидов в парке "Аскольд"</t>
  </si>
  <si>
    <t>Устройство скейт-парка и памптрека на сквере детский городок "Радость"</t>
  </si>
  <si>
    <t>Устройство спортивных площадок в детском городке "Радость" (панна-футбол, воркаут)</t>
  </si>
  <si>
    <t>Устройство скейт-площадки по адресу: г.Арсеньев, на пересечении ул. Октябрьская  и ул. 9 Мая</t>
  </si>
  <si>
    <t>Устройство зоны активного отдыха в парке "Аскольд" (паркур и воркаут)</t>
  </si>
  <si>
    <t>Установка скейт-площадки по адресу: г.Арсеньев, ул. Балабина</t>
  </si>
  <si>
    <t>Строительство крытого тренировочного катка</t>
  </si>
  <si>
    <t>Создание центра зимних видов спорта - реконструкция спортивной базы "Салют", в том числе строительство новых корпусов для размещения спортсменов</t>
  </si>
  <si>
    <t xml:space="preserve">Завершение сроительства здания (Гимназия №7) для создания отделения краевой спортивной школы Олимпийского резерва по акробатике </t>
  </si>
  <si>
    <t>Строительство стадионов на территории общеобразовательных учреждений 
МОБУ СОШ № 5 № 10</t>
  </si>
  <si>
    <t>Проведение культурно-спортивных мероприятий. Размещение анонсов, афиш, отчетов (фотографий), роликов на сайтах администрации Арсеньевского городского округа, учреждений, платформе PRO.Культура, в соцсетях</t>
  </si>
  <si>
    <t>Организация и проведение цикла культурно-массовых и культурно-просветительских мероприятий к 150-летию В.К. Арсеньеву и размещение информации о них на сайтах администрации АГО, в соцсетях</t>
  </si>
  <si>
    <t>Организация и проведение  культурно-спортивных мероприятий. Размещение анонсов, афиш, отчетов (фотографий), роликов на сайтах администрации АГО, учреждений, платформе PRO.Культура, в соцсетях</t>
  </si>
  <si>
    <t>Объекты культурного наследия, в которых размещаются объекты социально-досуговой инфраструктуры, отсутствуют.</t>
  </si>
  <si>
    <t>Устройство  уличного освещения ул. Стахановская</t>
  </si>
  <si>
    <t>Озеленение при благоустройстве скверов по ул. Калининская, 14, проезд Гостиный, высадка деревьев на субботниках</t>
  </si>
  <si>
    <t>Публикация в СМИ и на официальном сайте городского округа фотографий  озелененных общественных территорий, заметок, популяризация озелененных общественных пространств, проведение фотоконкурсов на озелененных территориях</t>
  </si>
  <si>
    <t>Озеленение  ранее благоустроенных общественных территорий, улиц городского округа</t>
  </si>
  <si>
    <t>Проведение разъяснительной работы с собственниками помещений многоквартирных жилых домов, по определению границ земельных участков, расположенных под многоквартирными жилыми домами. Межевание и постановка на государственный кадастровый учет 2-х земельных участков, на которых расположены многоквартирные дома( ул. Ломоносова, 74 и пр-кт Горького, 17а)</t>
  </si>
  <si>
    <t>Озеленение при благоустройстве скверов имени Абиденко В.В., детского городка "Радость", озеленение ранее благоустроенных общественных территорий, улиц городского округа</t>
  </si>
  <si>
    <t>Установка тактильных табличек ,схем навигаций в ДОУ № 13 (ул. Жуковского,13А), 25 (ул. Жуковского,51А), МОБУ «СОШ № 1» (Ленинская, 23), «СОШ № 3» (Ленинская, 29-А), «СОШ № 8» (Калининская, 3-А); установка пристенных (лестничных) поручней в ДОУ № 27 (ул. Маяковского, 8).Увеличение количества паспортизированых объектов потребительского рынка на 2 единицы</t>
  </si>
  <si>
    <t xml:space="preserve">Оборудование санитарно-гигиенических кабин  в ДОУ 2, 9, 10,27, МОБУ  «СОШ № 5», «СОШ № 3», «Гимназия № 7»; установка пристенных (лестничных) поручней в ДОУ №13,25,30 
</t>
  </si>
  <si>
    <t>Установка новых светофорных объектов</t>
  </si>
  <si>
    <t>Ремонт светофорных объектов, перевод в круглосуточный режим работ светофорных объектов на регулируемых перекрестках городского округа</t>
  </si>
  <si>
    <t>Устройство остановочных пуктов</t>
  </si>
  <si>
    <t>устройство съезда с тротуара по нечетной стороне ул. Жуковского в районе МКД № 61</t>
  </si>
  <si>
    <t>Обустройство пешеходного перехода к МБУ ФСЦ «Полет» с ул. Калининская</t>
  </si>
  <si>
    <t xml:space="preserve">Расширение оказания волонтерской помощи, поддержки маломобильных групп населения на дому 
</t>
  </si>
  <si>
    <t xml:space="preserve">  Уклон путей движения, съездов с тротуаров, высота бордюров  и покрытие дорожек, обеспечивающие доступность скверов по ул. Калининской, 14, проезд Гостиный
</t>
  </si>
  <si>
    <t xml:space="preserve"> Уклон путей движения, съездов с тротуаров, высота бордюров  и покрытие дорожек, обеспечивающие доступность  детского городка "Радость" и парка "Аскольд", устройство тактильной плитки в парке "Аскольд", парковки для инвалидов</t>
  </si>
  <si>
    <t>Установка тактильных табличек ,схем навигаций в , МОБУ  «ООШ № 6», «Гимназия № 7»,  «Лицей № 9», ДОУ 10; установка пристенных (лестничных) поручней в ДОУ № 20,14, увеличение количества паспортизированых объектов потребительского рынка на 2 единицы</t>
  </si>
  <si>
    <t xml:space="preserve">Установка тактильных табличек ,схем навигаций в ДОУ 12, 21, 26 , МОБУ «СОШ № 4», «СОШ № 5», «СОШ № 10», увеличение количества паспортизированых объектов потребительского рынка на 2 единицы
</t>
  </si>
  <si>
    <t xml:space="preserve">Обеспечение беспрепятственного доступа к муниципальным общеобразовательным бюджетным организациям и дошкольным учреждениям,  устройство спортивной площадки  для инвалидов и других маломобильных групп населения в парке "Аскольд", парковки,  модернизация нерегулируемых пешеходных переходов. 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</si>
  <si>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 xml:space="preserve">Уклон путей движения, съездов с тротуаров, высота бордюров обеспечивающие доступность  Комсомольской площади, площади Славы и парка "Аскольд"  для инвалидов и маломобильных групп населения. </t>
  </si>
  <si>
    <t xml:space="preserve">Обеспечение беспрепятственного доступа к муниципальным общеобразовательным бюджетным организациям и дошкольным учреждениям, устройство беспрепятственного доступа для маломобильных групп на общественные территории., модернизация нерегулируемых пешеходных переходов (устройство тактильной плитки).Контроль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</si>
  <si>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 xml:space="preserve">Обеспечение беспрепятственного доступа к муниципальным общеобразовательным бюджетным организациям и дошкольным учреждениям,устройство беспрепятственного доступа для маломобильных групп на общественные территории,модернизация нерегулируемых пешеходных переходов (устройство тактильной плитки). Контроль за сроками прохождения паспортизации на предмет доступности для маломобильных  граждан объектов потребительского рынка ,включенных в график </t>
  </si>
  <si>
    <t>Муниципальная программа "Экономическое развитие и инновационная экономика Арсеньевского городского округа" на 2020-2024 годы, утвержденная постановлением от 29 октября 2019 года № 776-па</t>
  </si>
  <si>
    <t>Нанесение на Яндекс карту спортивных сооружений Арсеньевского городского округа</t>
  </si>
  <si>
    <t>Капитальный ремонт освещения стадиона "Восток", устройство 9 спортивных площадок на придомовых территориях</t>
  </si>
  <si>
    <t xml:space="preserve">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Государственная программа Приморского края "Развитие физической культуры и спорта Приморского края" на 2020-2027 годы, утвержденная постановлением
Администрации Приморского края
от 27 декабря 2019 года № 920-па
Муниципальная программа «Развитие физической культуры и спорта в Арсеньевском городском округе» на 2020-2024 годы, утвержденная постановлением администрации Арсеньевского городского округа
от 14 ноября 2019 г. № 826-паМуниципальная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 </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</si>
  <si>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
Муниципальная программа Арсеньевского городского округа «Доступная среда» на  2020-2024 годы , утвержденная постановлением администрации Арсеньевского городского округа от 25 октября 2019 года № 766-па 
Государственная программа "Развитие транспортного комплекса Приморского края" муниципальная программа «Развитие транспортного комплекса Арсеньевского городского округа»   на 2020 - 2024 годы, утверждена постановлением администрации Арсеньевского городского округа от 14.11.2019 № 825-па, подпрограмма  «Повышение безопасности дорожного движения на территории Арсеньевского городского округа»</t>
  </si>
  <si>
    <t xml:space="preserve">Устройство 2 спортивных площадок на придомовых территориях,спортивной площадки для инвалидов в парке "Аскольд", памптрека и скейт-парка в сквере детский городок "Радость", скейт-площадки на пересечении ул. 9 Мая и ул. Октябрьская. Реконструкция спортивной базы "Салют", сроительство здания (Гимназия №7) для создания отделения краевой спортивной школы Олимпийского резерва по акробатике </t>
  </si>
  <si>
    <t>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 
Государственная программа Приморского края "Развитие физической культуры и спорта Приморского края" на 2020-2027 годы, утвержденная постановлением
Администрации Приморского края
от 27 декабря 2019 года № 920-па
Муниципальная программа «Развитие физической культуры и спорта в Арсеньевском городском округе» на 2020-2024 годы, утвержденная постановлением администрации Арсеньевского городского округа
от 14 ноября 2019 г. № 826-па</t>
  </si>
  <si>
    <t xml:space="preserve">Устройство 2 спортивных площадок на придомовых территориях.Устройство зоны активного отдыха в парке "Аскольд" (паркур и воркаут). Продолжение строительства крытого тренировочного катка, реконструкции спортивной базы "Салют", строительства здания (Гимназия №7) для создания отделения краевой спортивной школы Олимпийского резерва по акробатике, строительства стадионов на территории общеобразовательных учреждений МОБУ СОШ № 5, № 10 </t>
  </si>
  <si>
    <t xml:space="preserve">Устройство 2 спортивных площадок на придомовых территориях,спортивных площадок в детском городке "Радость" (панна-футбол, воркаут), скейт-площадки по ул. Балабина. Строительство крытого тренировочного катка. Продолжение реконструкции спортивной базы "Салют", строительства здания (Гимназия №7) для создания отделения краевой спортивной школы Олимпийского резерва по акробатике. Строительство стадионов на территории общеобразовательных учреждений МОБУ СОШ № 5, № 10 </t>
  </si>
  <si>
    <t>Проведение информационно-разъснительных мероприятий с населением и предпринимателями; проведение инвентаризации (проверки ) качества оформления городского пространства с точки зрения соответствия вывесок, используемых рекламных кострукций нормам законодательства. Ремонт фасада многоквартирного дома по адресу:Приморский край, г. Арсеньев, ул. Садовая, д. 8</t>
  </si>
  <si>
    <t>Государственная  программа  Приморского  края  «Энергоэффективность, развитие  газоснабжения и энергетики в Приморском  крае»  на  2020 - 2027 годы,  утвержденная постановлениемАдминистрации Приморского края от 27 декабря 2019 года № 939-па         Муниципальная программа «Энергоэффективность и развитие энергетики Арсеньевского городского округа» на 2020 – 2024 годы, утверждена постановлением администрации Арсеньевского городского округа от 14.11.2019 № 829-па
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t>
  </si>
  <si>
    <t xml:space="preserve">Государственная программа "Формирование современной городской среды муниципальных образований Приморского края" на 2020-2027 годы, утвержденная постановлением администрации Приморского края от 30 декабря 2019 года № 944-па. Муниципальная программа "Формирование современной городской среды Арсеньевского городского округа " на 2020-2024 годы, утвержденная постановлением администрации Арсеньевского городского округа от 30 октября 2017 № 677-па. </t>
  </si>
  <si>
    <t>Благоустройство видовой площадки им. В.К. Арсеньева и Дерсу Узала</t>
  </si>
  <si>
    <t>Приложение № 2
к постановлению администрации
Арсеньевского городского округа
от "28" февраля 2022 года № 111-па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</si>
</sst>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_-;_-@_-"/>
  </numFmts>
  <fonts count="23" x14ac:knownFonts="1">
    <font>
      <sz val="11"/>
      <color rgb="FF000000"/>
      <name val="Calibri"/>
      <family val="2"/>
      <charset val="1"/>
    </font>
    <font>
      <sz val="11"/>
      <color rgb="FF000000"/>
      <name val="Calibri"/>
      <family val="2"/>
      <charset val="204"/>
    </font>
    <font>
      <i/>
      <sz val="11"/>
      <color rgb="FF7F7F7F"/>
      <name val="Calibri"/>
      <family val="2"/>
      <charset val="204"/>
    </font>
    <font>
      <sz val="16"/>
      <color rgb="FF000000"/>
      <name val="Times New Roman"/>
      <family val="1"/>
      <charset val="204"/>
    </font>
    <font>
      <sz val="14"/>
      <color rgb="FF000000"/>
      <name val="Times New Roman"/>
      <family val="1"/>
      <charset val="204"/>
    </font>
    <font>
      <sz val="18"/>
      <color rgb="FF000000"/>
      <name val="Times New Roman"/>
      <family val="1"/>
      <charset val="204"/>
    </font>
    <font>
      <sz val="11"/>
      <color rgb="FF000000"/>
      <name val="Times New Roman"/>
      <family val="1"/>
      <charset val="204"/>
    </font>
    <font>
      <sz val="13"/>
      <color rgb="FF000000"/>
      <name val="Times New Roman"/>
      <family val="1"/>
      <charset val="204"/>
    </font>
    <font>
      <sz val="13"/>
      <color rgb="FF000000"/>
      <name val="Calibri"/>
      <family val="2"/>
      <charset val="1"/>
    </font>
    <font>
      <i/>
      <sz val="14"/>
      <color rgb="FF000000"/>
      <name val="Times New Roman"/>
      <family val="1"/>
      <charset val="204"/>
    </font>
    <font>
      <b/>
      <sz val="14"/>
      <color rgb="FF000000"/>
      <name val="Times New Roman"/>
      <family val="1"/>
      <charset val="204"/>
    </font>
    <font>
      <b/>
      <sz val="13"/>
      <color rgb="FF000000"/>
      <name val="Calibri"/>
      <family val="2"/>
      <charset val="1"/>
    </font>
    <font>
      <b/>
      <sz val="11"/>
      <color rgb="FF000000"/>
      <name val="Calibri"/>
      <family val="2"/>
      <charset val="1"/>
    </font>
    <font>
      <b/>
      <sz val="14"/>
      <name val="Times New Roman"/>
      <family val="1"/>
      <charset val="204"/>
    </font>
    <font>
      <sz val="14"/>
      <name val="Times New Roman"/>
      <family val="1"/>
      <charset val="204"/>
    </font>
    <font>
      <b/>
      <sz val="13"/>
      <name val="Calibri"/>
      <family val="2"/>
      <charset val="1"/>
    </font>
    <font>
      <b/>
      <sz val="11"/>
      <name val="Calibri"/>
      <family val="2"/>
      <charset val="1"/>
    </font>
    <font>
      <sz val="13"/>
      <name val="Calibri"/>
      <family val="2"/>
      <charset val="1"/>
    </font>
    <font>
      <sz val="11"/>
      <name val="Calibri"/>
      <family val="2"/>
      <charset val="1"/>
    </font>
    <font>
      <sz val="11"/>
      <color rgb="FF000000"/>
      <name val="Calibri"/>
      <family val="2"/>
      <charset val="1"/>
    </font>
    <font>
      <b/>
      <sz val="28"/>
      <color rgb="FF000000"/>
      <name val="Times New Roman"/>
      <family val="1"/>
      <charset val="204"/>
    </font>
    <font>
      <i/>
      <sz val="24"/>
      <color rgb="FF000000"/>
      <name val="Times New Roman"/>
      <family val="1"/>
      <charset val="204"/>
    </font>
    <font>
      <sz val="27"/>
      <color rgb="FF000000"/>
      <name val="Times New Roman"/>
      <family val="1"/>
      <charset val="204"/>
    </font>
  </fonts>
  <fills count="15">
    <fill>
      <patternFill patternType="none"/>
    </fill>
    <fill>
      <patternFill patternType="gray125"/>
    </fill>
    <fill>
      <patternFill patternType="solid">
        <fgColor rgb="FFDEEBF7"/>
        <bgColor rgb="FFDAE3F3"/>
      </patternFill>
    </fill>
    <fill>
      <patternFill patternType="solid">
        <fgColor rgb="FFFBE5D6"/>
        <bgColor rgb="FFFFF2CC"/>
      </patternFill>
    </fill>
    <fill>
      <patternFill patternType="solid">
        <fgColor rgb="FFEDEDED"/>
        <bgColor rgb="FFDEEBF7"/>
      </patternFill>
    </fill>
    <fill>
      <patternFill patternType="solid">
        <fgColor rgb="FFFFF2CC"/>
        <bgColor rgb="FFFFFFCC"/>
      </patternFill>
    </fill>
    <fill>
      <patternFill patternType="solid">
        <fgColor rgb="FFDAE3F3"/>
        <bgColor rgb="FFDEEBF7"/>
      </patternFill>
    </fill>
    <fill>
      <patternFill patternType="solid">
        <fgColor rgb="FFE2F0D9"/>
        <bgColor rgb="FFEDEDED"/>
      </patternFill>
    </fill>
    <fill>
      <patternFill patternType="solid">
        <fgColor rgb="FFBDD7EE"/>
        <bgColor rgb="FFB4C7E7"/>
      </patternFill>
    </fill>
    <fill>
      <patternFill patternType="solid">
        <fgColor rgb="FFF8CBAD"/>
        <bgColor rgb="FFFFE699"/>
      </patternFill>
    </fill>
    <fill>
      <patternFill patternType="solid">
        <fgColor rgb="FFDBDBDB"/>
        <bgColor rgb="FFDAE3F3"/>
      </patternFill>
    </fill>
    <fill>
      <patternFill patternType="solid">
        <fgColor rgb="FFFFE699"/>
        <bgColor rgb="FFFFF2CC"/>
      </patternFill>
    </fill>
    <fill>
      <patternFill patternType="solid">
        <fgColor rgb="FFB4C7E7"/>
        <bgColor rgb="FFBDD7EE"/>
      </patternFill>
    </fill>
    <fill>
      <patternFill patternType="solid">
        <fgColor rgb="FFC5E0B4"/>
        <bgColor rgb="FFDBDBDB"/>
      </patternFill>
    </fill>
    <fill>
      <patternFill patternType="solid">
        <fgColor rgb="FFFFFFCC"/>
        <bgColor rgb="FFFFF2CC"/>
      </patternFill>
    </fill>
  </fills>
  <borders count="9">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diagonal/>
    </border>
  </borders>
  <cellStyleXfs count="49">
    <xf numFmtId="0" fontId="0" fillId="0" borderId="0"/>
    <xf numFmtId="164" fontId="19" fillId="0" borderId="0" applyBorder="0" applyProtection="0"/>
    <xf numFmtId="0" fontId="1" fillId="2" borderId="0" applyBorder="0" applyProtection="0"/>
    <xf numFmtId="0" fontId="1" fillId="2" borderId="0" applyBorder="0" applyProtection="0"/>
    <xf numFmtId="0" fontId="1" fillId="2" borderId="0" applyBorder="0" applyProtection="0"/>
    <xf numFmtId="0" fontId="1" fillId="3" borderId="0" applyBorder="0" applyProtection="0"/>
    <xf numFmtId="0" fontId="1" fillId="3" borderId="0" applyBorder="0" applyProtection="0"/>
    <xf numFmtId="0" fontId="1" fillId="3" borderId="0" applyBorder="0" applyProtection="0"/>
    <xf numFmtId="0" fontId="1" fillId="4" borderId="0" applyBorder="0" applyProtection="0"/>
    <xf numFmtId="0" fontId="1" fillId="4" borderId="0" applyBorder="0" applyProtection="0"/>
    <xf numFmtId="0" fontId="1" fillId="4" borderId="0" applyBorder="0" applyProtection="0"/>
    <xf numFmtId="0" fontId="1" fillId="5" borderId="0" applyBorder="0" applyProtection="0"/>
    <xf numFmtId="0" fontId="1" fillId="5" borderId="0" applyBorder="0" applyProtection="0"/>
    <xf numFmtId="0" fontId="1" fillId="5" borderId="0" applyBorder="0" applyProtection="0"/>
    <xf numFmtId="0" fontId="1" fillId="6" borderId="0" applyBorder="0" applyProtection="0"/>
    <xf numFmtId="0" fontId="1" fillId="6" borderId="0" applyBorder="0" applyProtection="0"/>
    <xf numFmtId="0" fontId="1" fillId="6" borderId="0" applyBorder="0" applyProtection="0"/>
    <xf numFmtId="0" fontId="1" fillId="7" borderId="0" applyBorder="0" applyProtection="0"/>
    <xf numFmtId="0" fontId="1" fillId="7" borderId="0" applyBorder="0" applyProtection="0"/>
    <xf numFmtId="0" fontId="1" fillId="7" borderId="0" applyBorder="0" applyProtection="0"/>
    <xf numFmtId="0" fontId="1" fillId="8" borderId="0" applyBorder="0" applyProtection="0"/>
    <xf numFmtId="0" fontId="1" fillId="8" borderId="0" applyBorder="0" applyProtection="0"/>
    <xf numFmtId="0" fontId="1" fillId="8" borderId="0" applyBorder="0" applyProtection="0"/>
    <xf numFmtId="0" fontId="1" fillId="9" borderId="0" applyBorder="0" applyProtection="0"/>
    <xf numFmtId="0" fontId="1" fillId="9" borderId="0" applyBorder="0" applyProtection="0"/>
    <xf numFmtId="0" fontId="1" fillId="9" borderId="0" applyBorder="0" applyProtection="0"/>
    <xf numFmtId="0" fontId="1" fillId="10" borderId="0" applyBorder="0" applyProtection="0"/>
    <xf numFmtId="0" fontId="1" fillId="10" borderId="0" applyBorder="0" applyProtection="0"/>
    <xf numFmtId="0" fontId="1" fillId="10" borderId="0" applyBorder="0" applyProtection="0"/>
    <xf numFmtId="0" fontId="1" fillId="11" borderId="0" applyBorder="0" applyProtection="0"/>
    <xf numFmtId="0" fontId="1" fillId="11" borderId="0" applyBorder="0" applyProtection="0"/>
    <xf numFmtId="0" fontId="1" fillId="11" borderId="0" applyBorder="0" applyProtection="0"/>
    <xf numFmtId="0" fontId="1" fillId="12" borderId="0" applyBorder="0" applyProtection="0"/>
    <xf numFmtId="0" fontId="1" fillId="12" borderId="0" applyBorder="0" applyProtection="0"/>
    <xf numFmtId="0" fontId="1" fillId="12" borderId="0" applyBorder="0" applyProtection="0"/>
    <xf numFmtId="0" fontId="1" fillId="13" borderId="0" applyBorder="0" applyProtection="0"/>
    <xf numFmtId="0" fontId="1" fillId="13" borderId="0" applyBorder="0" applyProtection="0"/>
    <xf numFmtId="0" fontId="1" fillId="13" borderId="0" applyBorder="0" applyProtection="0"/>
    <xf numFmtId="0" fontId="1" fillId="0" borderId="0"/>
    <xf numFmtId="0" fontId="1" fillId="0" borderId="0"/>
    <xf numFmtId="0" fontId="1" fillId="0" borderId="0"/>
    <xf numFmtId="0" fontId="1" fillId="0" borderId="0"/>
    <xf numFmtId="0" fontId="2" fillId="0" borderId="0" applyBorder="0" applyProtection="0"/>
    <xf numFmtId="0" fontId="19" fillId="14" borderId="1" applyProtection="0"/>
    <xf numFmtId="0" fontId="19" fillId="14" borderId="1" applyProtection="0"/>
    <xf numFmtId="0" fontId="19" fillId="14" borderId="1" applyProtection="0"/>
    <xf numFmtId="0" fontId="19" fillId="14" borderId="1" applyProtection="0"/>
    <xf numFmtId="0" fontId="19" fillId="0" borderId="0"/>
    <xf numFmtId="0" fontId="19" fillId="0" borderId="0"/>
  </cellStyleXfs>
  <cellXfs count="137">
    <xf numFmtId="0" fontId="0" fillId="0" borderId="0" xfId="0"/>
    <xf numFmtId="0" fontId="3" fillId="0" borderId="0" xfId="0" applyFont="1"/>
    <xf numFmtId="0" fontId="4" fillId="0" borderId="0" xfId="0" applyFont="1"/>
    <xf numFmtId="0" fontId="0" fillId="0" borderId="0" xfId="0"/>
    <xf numFmtId="0" fontId="5" fillId="0" borderId="0" xfId="0" applyFont="1" applyAlignment="1">
      <alignment vertical="center" wrapText="1"/>
    </xf>
    <xf numFmtId="0" fontId="4" fillId="0" borderId="0" xfId="0" applyFont="1" applyBorder="1" applyAlignment="1">
      <alignment vertical="center" wrapText="1"/>
    </xf>
    <xf numFmtId="4" fontId="4" fillId="0" borderId="0" xfId="0" applyNumberFormat="1" applyFont="1"/>
    <xf numFmtId="0" fontId="7" fillId="0" borderId="0" xfId="0" applyFont="1" applyAlignment="1">
      <alignment horizontal="center" wrapText="1"/>
    </xf>
    <xf numFmtId="0" fontId="3" fillId="0" borderId="0" xfId="0" applyFont="1" applyAlignment="1">
      <alignment horizontal="center" wrapText="1"/>
    </xf>
    <xf numFmtId="4" fontId="4" fillId="0" borderId="0" xfId="0" applyNumberFormat="1" applyFont="1" applyAlignment="1">
      <alignment horizontal="center" wrapText="1"/>
    </xf>
    <xf numFmtId="0" fontId="4" fillId="0" borderId="0" xfId="0" applyFont="1" applyAlignment="1">
      <alignment horizontal="center" wrapText="1"/>
    </xf>
    <xf numFmtId="0" fontId="8" fillId="0" borderId="0" xfId="0" applyFont="1"/>
    <xf numFmtId="4" fontId="10"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3" fillId="0" borderId="0" xfId="0" applyFont="1" applyAlignment="1">
      <alignment horizontal="left" wrapText="1"/>
    </xf>
    <xf numFmtId="0" fontId="3" fillId="0" borderId="0" xfId="0" applyFont="1"/>
    <xf numFmtId="0" fontId="4" fillId="0" borderId="0" xfId="0" applyFont="1"/>
    <xf numFmtId="0" fontId="3" fillId="0" borderId="0" xfId="0" applyFont="1" applyAlignment="1">
      <alignment horizontal="left"/>
    </xf>
    <xf numFmtId="4" fontId="4" fillId="0" borderId="2" xfId="0" applyNumberFormat="1" applyFont="1" applyBorder="1" applyAlignment="1">
      <alignment horizontal="center" vertical="center" wrapText="1"/>
    </xf>
    <xf numFmtId="4" fontId="10" fillId="0" borderId="2" xfId="0" applyNumberFormat="1" applyFont="1" applyFill="1" applyBorder="1" applyAlignment="1">
      <alignment horizontal="center" vertical="center"/>
    </xf>
    <xf numFmtId="4" fontId="10"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0" fillId="0" borderId="0" xfId="0" applyFill="1"/>
    <xf numFmtId="4" fontId="4" fillId="0" borderId="2" xfId="0" applyNumberFormat="1" applyFont="1" applyFill="1" applyBorder="1" applyAlignment="1">
      <alignment horizontal="center" vertical="center"/>
    </xf>
    <xf numFmtId="4" fontId="4" fillId="0" borderId="5" xfId="0" applyNumberFormat="1" applyFont="1" applyFill="1" applyBorder="1" applyAlignment="1">
      <alignment horizontal="center" vertical="center" wrapText="1"/>
    </xf>
    <xf numFmtId="164" fontId="4" fillId="0" borderId="2" xfId="1" applyFont="1" applyFill="1" applyBorder="1" applyAlignment="1" applyProtection="1">
      <alignment horizontal="center" vertical="center" wrapText="1"/>
    </xf>
    <xf numFmtId="0" fontId="4" fillId="0" borderId="2" xfId="0" applyFont="1" applyFill="1" applyBorder="1" applyAlignment="1">
      <alignment horizontal="center" vertical="center" wrapText="1"/>
    </xf>
    <xf numFmtId="0" fontId="8" fillId="0" borderId="0" xfId="0" applyFont="1" applyFill="1"/>
    <xf numFmtId="0" fontId="11" fillId="0" borderId="0" xfId="0" applyFont="1" applyFill="1"/>
    <xf numFmtId="0" fontId="12" fillId="0" borderId="0" xfId="0" applyFont="1" applyFill="1"/>
    <xf numFmtId="4"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5" fillId="0" borderId="0" xfId="0" applyFont="1" applyFill="1"/>
    <xf numFmtId="0" fontId="16" fillId="0" borderId="0" xfId="0" applyFont="1" applyFill="1"/>
    <xf numFmtId="4" fontId="14" fillId="0" borderId="2"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7" fillId="0" borderId="0" xfId="0" applyFont="1" applyFill="1"/>
    <xf numFmtId="0" fontId="18" fillId="0" borderId="0" xfId="0" applyFont="1" applyFill="1"/>
    <xf numFmtId="4" fontId="10" fillId="0" borderId="2" xfId="0" applyNumberFormat="1" applyFont="1" applyFill="1" applyBorder="1" applyAlignment="1">
      <alignment horizontal="center"/>
    </xf>
    <xf numFmtId="4" fontId="4" fillId="0" borderId="2" xfId="47" applyNumberFormat="1" applyFont="1" applyFill="1" applyBorder="1" applyAlignment="1">
      <alignment horizontal="center" vertical="center" wrapText="1"/>
    </xf>
    <xf numFmtId="0" fontId="4" fillId="0" borderId="2" xfId="47" applyFont="1" applyFill="1" applyBorder="1" applyAlignment="1">
      <alignment horizontal="center" vertical="center" wrapText="1"/>
    </xf>
    <xf numFmtId="4" fontId="10" fillId="0" borderId="2" xfId="47" applyNumberFormat="1" applyFont="1" applyFill="1" applyBorder="1" applyAlignment="1">
      <alignment horizontal="center" vertical="center" wrapText="1"/>
    </xf>
    <xf numFmtId="0" fontId="10" fillId="0" borderId="2" xfId="47" applyFont="1" applyFill="1" applyBorder="1" applyAlignment="1">
      <alignment horizontal="center" vertical="center" wrapText="1"/>
    </xf>
    <xf numFmtId="4" fontId="10" fillId="0" borderId="2" xfId="48" applyNumberFormat="1" applyFont="1" applyFill="1" applyBorder="1" applyAlignment="1">
      <alignment horizontal="center" vertical="center" wrapText="1"/>
    </xf>
    <xf numFmtId="0" fontId="10" fillId="0" borderId="2" xfId="48" applyFont="1" applyFill="1" applyBorder="1" applyAlignment="1">
      <alignment horizontal="center" vertical="center" wrapText="1"/>
    </xf>
    <xf numFmtId="4" fontId="4" fillId="0" borderId="2" xfId="48" applyNumberFormat="1" applyFont="1" applyFill="1" applyBorder="1" applyAlignment="1">
      <alignment horizontal="center" vertical="center" wrapText="1"/>
    </xf>
    <xf numFmtId="0" fontId="4" fillId="0" borderId="2" xfId="48" applyFont="1" applyFill="1" applyBorder="1" applyAlignment="1">
      <alignment horizontal="center" vertical="center" wrapText="1"/>
    </xf>
    <xf numFmtId="0" fontId="4" fillId="0" borderId="2" xfId="0" applyFont="1" applyFill="1" applyBorder="1" applyAlignment="1">
      <alignment horizontal="center" vertical="center"/>
    </xf>
    <xf numFmtId="0" fontId="10" fillId="0" borderId="0" xfId="0" applyFont="1" applyFill="1"/>
    <xf numFmtId="0" fontId="4" fillId="0" borderId="2"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4" fontId="4" fillId="0" borderId="2" xfId="0" applyNumberFormat="1" applyFont="1" applyFill="1" applyBorder="1" applyAlignment="1">
      <alignment vertical="center" wrapText="1"/>
    </xf>
    <xf numFmtId="0" fontId="4" fillId="0" borderId="6" xfId="0" applyFont="1" applyFill="1" applyBorder="1" applyAlignment="1">
      <alignment horizontal="center" vertical="center" wrapText="1"/>
    </xf>
    <xf numFmtId="4"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11" fillId="0" borderId="0" xfId="0" applyFont="1" applyFill="1" applyBorder="1"/>
    <xf numFmtId="0" fontId="12" fillId="0" borderId="0" xfId="0" applyFont="1" applyFill="1" applyBorder="1"/>
    <xf numFmtId="4" fontId="4" fillId="0" borderId="3" xfId="0" applyNumberFormat="1" applyFont="1" applyFill="1" applyBorder="1" applyAlignment="1">
      <alignment horizontal="center" vertical="center" wrapText="1"/>
    </xf>
    <xf numFmtId="4" fontId="4" fillId="0" borderId="0" xfId="0" applyNumberFormat="1" applyFont="1" applyFill="1" applyAlignment="1">
      <alignment horizontal="center" vertical="center"/>
    </xf>
    <xf numFmtId="0" fontId="0" fillId="0" borderId="0" xfId="0" applyFont="1" applyFill="1" applyAlignment="1">
      <alignment horizontal="center" wrapText="1"/>
    </xf>
    <xf numFmtId="0" fontId="3" fillId="0" borderId="0" xfId="0" applyFont="1" applyFill="1" applyAlignment="1">
      <alignment horizontal="center" wrapText="1"/>
    </xf>
    <xf numFmtId="0" fontId="3" fillId="0" borderId="0" xfId="0" applyFont="1" applyFill="1" applyAlignment="1">
      <alignment horizontal="left" wrapText="1"/>
    </xf>
    <xf numFmtId="4" fontId="4" fillId="0" borderId="0" xfId="0" applyNumberFormat="1" applyFont="1" applyFill="1" applyAlignment="1">
      <alignment horizontal="center" wrapText="1"/>
    </xf>
    <xf numFmtId="0" fontId="4" fillId="0" borderId="0" xfId="0" applyFont="1" applyFill="1" applyAlignment="1">
      <alignment horizontal="center" wrapText="1"/>
    </xf>
    <xf numFmtId="0" fontId="4" fillId="0" borderId="6" xfId="0" applyFont="1" applyFill="1" applyBorder="1" applyAlignment="1">
      <alignment vertical="center" wrapText="1"/>
    </xf>
    <xf numFmtId="0" fontId="10" fillId="0" borderId="3" xfId="0" applyFont="1" applyBorder="1" applyAlignment="1">
      <alignment horizontal="center" vertical="center" wrapText="1"/>
    </xf>
    <xf numFmtId="0" fontId="4" fillId="0" borderId="3" xfId="0" applyFont="1" applyBorder="1" applyAlignment="1">
      <alignment horizontal="left" vertical="center" wrapText="1"/>
    </xf>
    <xf numFmtId="0" fontId="10" fillId="0" borderId="2" xfId="0" applyFont="1" applyBorder="1" applyAlignment="1">
      <alignment horizontal="center" vertical="center" wrapText="1"/>
    </xf>
    <xf numFmtId="0" fontId="4"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vertical="center" wrapText="1"/>
    </xf>
    <xf numFmtId="0" fontId="10" fillId="0" borderId="2"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6"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2" xfId="0" applyFont="1" applyFill="1" applyBorder="1" applyAlignment="1">
      <alignment horizontal="left"/>
    </xf>
    <xf numFmtId="0" fontId="4" fillId="0" borderId="2" xfId="47" applyFont="1" applyFill="1" applyBorder="1" applyAlignment="1">
      <alignment vertical="center" wrapText="1"/>
    </xf>
    <xf numFmtId="0" fontId="14" fillId="0" borderId="2" xfId="0" applyFont="1" applyFill="1" applyBorder="1" applyAlignment="1">
      <alignment horizontal="left" vertical="center" wrapText="1"/>
    </xf>
    <xf numFmtId="0" fontId="14" fillId="0" borderId="2" xfId="0" applyFont="1" applyFill="1" applyBorder="1" applyAlignment="1">
      <alignment vertical="center" wrapText="1"/>
    </xf>
    <xf numFmtId="0" fontId="10" fillId="0" borderId="2" xfId="0" applyFont="1" applyFill="1" applyBorder="1" applyAlignment="1">
      <alignment vertical="center" wrapText="1"/>
    </xf>
    <xf numFmtId="0" fontId="10" fillId="0" borderId="0" xfId="48" applyFont="1" applyFill="1" applyBorder="1" applyAlignment="1"/>
    <xf numFmtId="0" fontId="10" fillId="0" borderId="2" xfId="48" applyFont="1" applyFill="1" applyBorder="1" applyAlignment="1">
      <alignment horizontal="left" vertical="center" wrapText="1"/>
    </xf>
    <xf numFmtId="0" fontId="10" fillId="0" borderId="2" xfId="48" applyFont="1" applyFill="1" applyBorder="1" applyAlignment="1">
      <alignment vertical="center" wrapText="1"/>
    </xf>
    <xf numFmtId="0" fontId="4" fillId="0" borderId="2" xfId="48" applyFont="1" applyFill="1" applyBorder="1" applyAlignment="1">
      <alignment horizontal="left" vertical="center" wrapText="1"/>
    </xf>
    <xf numFmtId="0" fontId="4" fillId="0" borderId="6" xfId="0" applyFont="1" applyFill="1" applyBorder="1" applyAlignment="1">
      <alignment horizontal="left" vertical="top" wrapText="1"/>
    </xf>
    <xf numFmtId="0" fontId="10" fillId="0" borderId="2" xfId="0" applyFont="1" applyFill="1" applyBorder="1" applyAlignment="1">
      <alignment vertical="top" wrapText="1"/>
    </xf>
    <xf numFmtId="0" fontId="4" fillId="0" borderId="2" xfId="0" applyFont="1" applyFill="1" applyBorder="1" applyAlignment="1">
      <alignment horizontal="left" vertical="top" wrapText="1"/>
    </xf>
    <xf numFmtId="0" fontId="4" fillId="0" borderId="7" xfId="0" applyFont="1" applyFill="1" applyBorder="1" applyAlignment="1">
      <alignment horizontal="left" vertical="top" wrapText="1"/>
    </xf>
    <xf numFmtId="0" fontId="14" fillId="0" borderId="2" xfId="0" applyFont="1" applyFill="1" applyBorder="1" applyAlignment="1">
      <alignment horizontal="left" vertical="top" wrapText="1"/>
    </xf>
    <xf numFmtId="0" fontId="4" fillId="0" borderId="0" xfId="0" applyFont="1" applyFill="1" applyAlignment="1">
      <alignment horizontal="left" vertical="top" wrapText="1"/>
    </xf>
    <xf numFmtId="0" fontId="10" fillId="0" borderId="6" xfId="0" applyFont="1" applyFill="1" applyBorder="1" applyAlignment="1">
      <alignment horizontal="left" vertical="center" wrapText="1"/>
    </xf>
    <xf numFmtId="0" fontId="10" fillId="0" borderId="6" xfId="47" applyFont="1" applyFill="1" applyBorder="1" applyAlignment="1">
      <alignment vertical="center" wrapText="1"/>
    </xf>
    <xf numFmtId="0" fontId="4" fillId="0" borderId="2" xfId="0" applyFont="1" applyFill="1" applyBorder="1" applyAlignment="1">
      <alignment horizontal="left"/>
    </xf>
    <xf numFmtId="0" fontId="4" fillId="0" borderId="2" xfId="0" applyFont="1" applyFill="1" applyBorder="1"/>
    <xf numFmtId="0" fontId="10" fillId="0" borderId="3" xfId="47" applyFont="1" applyFill="1" applyBorder="1" applyAlignment="1">
      <alignment horizontal="center"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wrapText="1"/>
    </xf>
    <xf numFmtId="0" fontId="10" fillId="0" borderId="5" xfId="0" applyFont="1" applyFill="1" applyBorder="1" applyAlignment="1">
      <alignment horizontal="center" wrapText="1"/>
    </xf>
    <xf numFmtId="0" fontId="10" fillId="0" borderId="6" xfId="0" applyFont="1" applyFill="1" applyBorder="1" applyAlignment="1">
      <alignment vertical="center" wrapText="1"/>
    </xf>
    <xf numFmtId="0" fontId="10" fillId="0" borderId="2" xfId="48" applyFont="1" applyFill="1" applyBorder="1" applyAlignment="1">
      <alignment horizontal="left" vertical="top" wrapText="1"/>
    </xf>
    <xf numFmtId="0" fontId="10" fillId="0" borderId="4" xfId="0" applyFont="1" applyFill="1" applyBorder="1" applyAlignment="1">
      <alignment horizontal="left"/>
    </xf>
    <xf numFmtId="0" fontId="22" fillId="0" borderId="0"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2" fillId="0" borderId="0" xfId="0" applyFont="1" applyBorder="1" applyAlignment="1">
      <alignment horizontal="center" vertical="center" wrapText="1"/>
    </xf>
    <xf numFmtId="0" fontId="4" fillId="0" borderId="2" xfId="0" applyFont="1" applyFill="1" applyBorder="1" applyAlignment="1">
      <alignment horizontal="left" vertical="center" wrapText="1"/>
    </xf>
    <xf numFmtId="0" fontId="0" fillId="0" borderId="0" xfId="0" applyFont="1" applyBorder="1" applyAlignment="1">
      <alignment horizontal="center" wrapText="1"/>
    </xf>
    <xf numFmtId="0" fontId="4" fillId="0" borderId="2" xfId="48"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4" fillId="0" borderId="3" xfId="48" applyFont="1" applyFill="1" applyBorder="1" applyAlignment="1">
      <alignment horizontal="left" vertical="center" wrapText="1"/>
    </xf>
    <xf numFmtId="0" fontId="4" fillId="0" borderId="8" xfId="48"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2" xfId="47" applyFont="1" applyFill="1" applyBorder="1" applyAlignment="1">
      <alignment horizontal="left" vertical="center" wrapText="1"/>
    </xf>
    <xf numFmtId="0" fontId="4" fillId="0" borderId="2" xfId="47"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center" vertical="center" wrapText="1"/>
    </xf>
    <xf numFmtId="2" fontId="4" fillId="0" borderId="2" xfId="48" applyNumberFormat="1" applyFont="1" applyFill="1" applyBorder="1" applyAlignment="1">
      <alignment horizontal="center" vertical="center" wrapText="1"/>
    </xf>
    <xf numFmtId="0" fontId="14" fillId="0" borderId="8" xfId="0"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6" fillId="0" borderId="0" xfId="0" applyFont="1" applyBorder="1" applyAlignment="1">
      <alignment horizontal="center" vertical="center" wrapText="1"/>
    </xf>
    <xf numFmtId="0" fontId="20" fillId="0" borderId="0" xfId="0" applyFont="1" applyBorder="1" applyAlignment="1">
      <alignment horizontal="center" vertical="center" wrapText="1"/>
    </xf>
    <xf numFmtId="0" fontId="21" fillId="0" borderId="0" xfId="0" applyFont="1" applyBorder="1" applyAlignment="1">
      <alignment horizontal="center" vertical="center" wrapText="1"/>
    </xf>
    <xf numFmtId="0" fontId="4" fillId="0" borderId="2" xfId="0" applyFont="1" applyBorder="1" applyAlignment="1">
      <alignment horizontal="left" vertical="center" wrapText="1"/>
    </xf>
    <xf numFmtId="4" fontId="4" fillId="0" borderId="2" xfId="0" applyNumberFormat="1" applyFont="1" applyBorder="1" applyAlignment="1">
      <alignment horizontal="center" vertical="center" wrapText="1"/>
    </xf>
    <xf numFmtId="4" fontId="9" fillId="0" borderId="2" xfId="0" applyNumberFormat="1" applyFont="1" applyBorder="1" applyAlignment="1">
      <alignment horizontal="left" vertical="center" wrapText="1"/>
    </xf>
  </cellXfs>
  <cellStyles count="49">
    <cellStyle name="20% — акцент1 2" xfId="2"/>
    <cellStyle name="20% — акцент1 2 2" xfId="3"/>
    <cellStyle name="20% — акцент1 3" xfId="4"/>
    <cellStyle name="20% — акцент2 2" xfId="5"/>
    <cellStyle name="20% — акцент2 2 2" xfId="6"/>
    <cellStyle name="20% — акцент2 3" xfId="7"/>
    <cellStyle name="20% — акцент3 2" xfId="8"/>
    <cellStyle name="20% — акцент3 2 2" xfId="9"/>
    <cellStyle name="20% — акцент3 3" xfId="10"/>
    <cellStyle name="20% — акцент4 2" xfId="11"/>
    <cellStyle name="20% — акцент4 2 2" xfId="12"/>
    <cellStyle name="20% — акцент4 3" xfId="13"/>
    <cellStyle name="20% — акцент5 2" xfId="14"/>
    <cellStyle name="20% — акцент5 2 2" xfId="15"/>
    <cellStyle name="20% — акцент5 3" xfId="16"/>
    <cellStyle name="20% — акцент6 2" xfId="17"/>
    <cellStyle name="20% — акцент6 2 2" xfId="18"/>
    <cellStyle name="20% — акцент6 3" xfId="19"/>
    <cellStyle name="40% — акцент1 2" xfId="20"/>
    <cellStyle name="40% — акцент1 2 2" xfId="21"/>
    <cellStyle name="40% — акцент1 3" xfId="22"/>
    <cellStyle name="40% — акцент2 2" xfId="23"/>
    <cellStyle name="40% — акцент2 2 2" xfId="24"/>
    <cellStyle name="40% — акцент2 3" xfId="25"/>
    <cellStyle name="40% — акцент3 2" xfId="26"/>
    <cellStyle name="40% — акцент3 2 2" xfId="27"/>
    <cellStyle name="40% — акцент3 3" xfId="28"/>
    <cellStyle name="40% — акцент4 2" xfId="29"/>
    <cellStyle name="40% — акцент4 2 2" xfId="30"/>
    <cellStyle name="40% — акцент4 3" xfId="31"/>
    <cellStyle name="40% — акцент5 2" xfId="32"/>
    <cellStyle name="40% — акцент5 2 2" xfId="33"/>
    <cellStyle name="40% — акцент5 3" xfId="34"/>
    <cellStyle name="40% — акцент6 2" xfId="35"/>
    <cellStyle name="40% — акцент6 2 2" xfId="36"/>
    <cellStyle name="40% — акцент6 3" xfId="37"/>
    <cellStyle name="Excel Built-in Explanatory Text" xfId="48"/>
    <cellStyle name="Excel Built-in Explanatory Text 1" xfId="47"/>
    <cellStyle name="Обычный" xfId="0" builtinId="0"/>
    <cellStyle name="Обычный 2" xfId="38"/>
    <cellStyle name="Обычный 2 2" xfId="39"/>
    <cellStyle name="Обычный 3" xfId="40"/>
    <cellStyle name="Обычный 3 2" xfId="41"/>
    <cellStyle name="Пояснение 2" xfId="42"/>
    <cellStyle name="Примечание 2" xfId="43"/>
    <cellStyle name="Примечание 2 2" xfId="44"/>
    <cellStyle name="Примечание 3" xfId="45"/>
    <cellStyle name="Примечание 3 2" xfId="46"/>
    <cellStyle name="Финансовый" xfId="1" builtinId="3"/>
  </cellStyles>
  <dxfs count="0"/>
  <tableStyles count="0" defaultTableStyle="TableStyleMedium2" defaultPivotStyle="PivotStyleLight16"/>
  <colors>
    <indexedColors>
      <rgbColor rgb="FF000000"/>
      <rgbColor rgb="FFEDEDED"/>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7F7F7F"/>
      <rgbColor rgb="FF9999FF"/>
      <rgbColor rgb="FF993366"/>
      <rgbColor rgb="FFFFFFCC"/>
      <rgbColor rgb="FFDEEBF7"/>
      <rgbColor rgb="FF660066"/>
      <rgbColor rgb="FFFF8080"/>
      <rgbColor rgb="FF0066CC"/>
      <rgbColor rgb="FFBDD7EE"/>
      <rgbColor rgb="FF000080"/>
      <rgbColor rgb="FFFF00FF"/>
      <rgbColor rgb="FFFFF2CC"/>
      <rgbColor rgb="FF00FFFF"/>
      <rgbColor rgb="FF800080"/>
      <rgbColor rgb="FF800000"/>
      <rgbColor rgb="FF008080"/>
      <rgbColor rgb="FF0000FF"/>
      <rgbColor rgb="FF00CCFF"/>
      <rgbColor rgb="FFDAE3F3"/>
      <rgbColor rgb="FFE2F0D9"/>
      <rgbColor rgb="FFFFE699"/>
      <rgbColor rgb="FFB4C7E7"/>
      <rgbColor rgb="FFFBE5D6"/>
      <rgbColor rgb="FFDBDBDB"/>
      <rgbColor rgb="FFF8CBAD"/>
      <rgbColor rgb="FF3366FF"/>
      <rgbColor rgb="FF33CCCC"/>
      <rgbColor rgb="FF99CC00"/>
      <rgbColor rgb="FFFFCC00"/>
      <rgbColor rgb="FFFF9900"/>
      <rgbColor rgb="FFFF6600"/>
      <rgbColor rgb="FF666699"/>
      <rgbColor rgb="FFC5E0B4"/>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3"/>
  <sheetViews>
    <sheetView tabSelected="1" view="pageBreakPreview" zoomScale="50" zoomScaleNormal="50" zoomScaleSheetLayoutView="50" workbookViewId="0">
      <selection activeCell="I3" sqref="I3:L3"/>
    </sheetView>
  </sheetViews>
  <sheetFormatPr defaultColWidth="8.6640625" defaultRowHeight="21" x14ac:dyDescent="0.4"/>
  <cols>
    <col min="1" max="1" width="6.6640625" customWidth="1"/>
    <col min="2" max="2" width="35" style="1" customWidth="1"/>
    <col min="3" max="3" width="10.88671875" style="1" customWidth="1"/>
    <col min="4" max="4" width="79.33203125" style="17" customWidth="1"/>
    <col min="5" max="5" width="71.6640625" style="1" customWidth="1"/>
    <col min="6" max="6" width="24.33203125" style="2" customWidth="1"/>
    <col min="7" max="7" width="22.109375" style="2" customWidth="1"/>
    <col min="8" max="8" width="24" style="2" customWidth="1"/>
    <col min="9" max="9" width="21.44140625" style="2" customWidth="1"/>
    <col min="10" max="10" width="17.44140625" style="2" customWidth="1"/>
    <col min="11" max="11" width="15.109375" style="2" customWidth="1"/>
    <col min="12" max="12" width="26" style="2" customWidth="1"/>
    <col min="13" max="13" width="23" style="3" customWidth="1"/>
  </cols>
  <sheetData>
    <row r="1" spans="1:13" ht="175.5" customHeight="1" x14ac:dyDescent="0.4">
      <c r="I1" s="109" t="s">
        <v>277</v>
      </c>
      <c r="J1" s="109"/>
      <c r="K1" s="109"/>
      <c r="L1" s="109"/>
      <c r="M1" s="4"/>
    </row>
    <row r="2" spans="1:13" s="3" customFormat="1" ht="40.5" customHeight="1" x14ac:dyDescent="0.4">
      <c r="B2" s="15"/>
      <c r="C2" s="15"/>
      <c r="D2" s="17"/>
      <c r="E2" s="15"/>
      <c r="F2" s="16"/>
      <c r="G2" s="16"/>
      <c r="H2" s="16"/>
      <c r="I2" s="106"/>
      <c r="J2" s="106"/>
      <c r="K2" s="106"/>
      <c r="L2" s="106"/>
      <c r="M2" s="4"/>
    </row>
    <row r="3" spans="1:13" ht="163.5" customHeight="1" x14ac:dyDescent="0.4">
      <c r="A3" s="131"/>
      <c r="B3" s="131"/>
      <c r="G3" s="5"/>
      <c r="H3" s="5"/>
      <c r="I3" s="109" t="s">
        <v>0</v>
      </c>
      <c r="J3" s="109"/>
      <c r="K3" s="109"/>
      <c r="L3" s="109"/>
    </row>
    <row r="4" spans="1:13" ht="45" customHeight="1" x14ac:dyDescent="0.3">
      <c r="A4" s="132" t="s">
        <v>1</v>
      </c>
      <c r="B4" s="132"/>
      <c r="C4" s="132"/>
      <c r="D4" s="132"/>
      <c r="E4" s="132"/>
      <c r="F4" s="132"/>
      <c r="G4" s="132"/>
      <c r="H4" s="132"/>
      <c r="I4" s="132"/>
      <c r="J4" s="132"/>
      <c r="K4" s="132"/>
      <c r="L4" s="132"/>
    </row>
    <row r="5" spans="1:13" ht="23.25" customHeight="1" x14ac:dyDescent="0.3">
      <c r="A5" s="133" t="s">
        <v>2</v>
      </c>
      <c r="B5" s="133"/>
      <c r="C5" s="133"/>
      <c r="D5" s="133"/>
      <c r="E5" s="133"/>
      <c r="F5" s="133"/>
      <c r="G5" s="133"/>
      <c r="H5" s="133"/>
      <c r="I5" s="133"/>
      <c r="J5" s="133"/>
      <c r="K5" s="133"/>
      <c r="L5" s="133"/>
    </row>
    <row r="6" spans="1:13" x14ac:dyDescent="0.4">
      <c r="F6" s="6"/>
      <c r="G6" s="6"/>
      <c r="H6" s="6"/>
      <c r="I6" s="6"/>
      <c r="J6" s="6"/>
    </row>
    <row r="7" spans="1:13" x14ac:dyDescent="0.4">
      <c r="A7" s="7"/>
      <c r="B7" s="8"/>
      <c r="C7" s="8"/>
      <c r="D7" s="14"/>
      <c r="E7" s="8"/>
      <c r="F7" s="9"/>
      <c r="G7" s="9"/>
      <c r="H7" s="9"/>
      <c r="I7" s="9"/>
      <c r="J7" s="9"/>
      <c r="K7" s="10"/>
      <c r="L7" s="10"/>
      <c r="M7" s="11"/>
    </row>
    <row r="8" spans="1:13" ht="18.75" customHeight="1" x14ac:dyDescent="0.35">
      <c r="A8" s="129" t="s">
        <v>3</v>
      </c>
      <c r="B8" s="129" t="s">
        <v>4</v>
      </c>
      <c r="C8" s="129" t="s">
        <v>5</v>
      </c>
      <c r="D8" s="134" t="s">
        <v>6</v>
      </c>
      <c r="E8" s="129" t="s">
        <v>7</v>
      </c>
      <c r="F8" s="135" t="s">
        <v>8</v>
      </c>
      <c r="G8" s="135"/>
      <c r="H8" s="135"/>
      <c r="I8" s="135"/>
      <c r="J8" s="135"/>
      <c r="K8" s="129" t="s">
        <v>9</v>
      </c>
      <c r="L8" s="129" t="s">
        <v>10</v>
      </c>
      <c r="M8" s="11"/>
    </row>
    <row r="9" spans="1:13" ht="18.75" customHeight="1" x14ac:dyDescent="0.35">
      <c r="A9" s="129"/>
      <c r="B9" s="129"/>
      <c r="C9" s="129"/>
      <c r="D9" s="134"/>
      <c r="E9" s="129"/>
      <c r="F9" s="135" t="s">
        <v>11</v>
      </c>
      <c r="G9" s="136" t="s">
        <v>12</v>
      </c>
      <c r="H9" s="136"/>
      <c r="I9" s="136"/>
      <c r="J9" s="136"/>
      <c r="K9" s="129"/>
      <c r="L9" s="129"/>
      <c r="M9" s="11"/>
    </row>
    <row r="10" spans="1:13" ht="54" x14ac:dyDescent="0.35">
      <c r="A10" s="129"/>
      <c r="B10" s="129"/>
      <c r="C10" s="129"/>
      <c r="D10" s="134"/>
      <c r="E10" s="129"/>
      <c r="F10" s="135"/>
      <c r="G10" s="18" t="s">
        <v>13</v>
      </c>
      <c r="H10" s="18" t="s">
        <v>14</v>
      </c>
      <c r="I10" s="18" t="s">
        <v>15</v>
      </c>
      <c r="J10" s="18" t="s">
        <v>16</v>
      </c>
      <c r="K10" s="129"/>
      <c r="L10" s="129"/>
      <c r="M10" s="11"/>
    </row>
    <row r="11" spans="1:13" s="3" customFormat="1" ht="20.25" customHeight="1" x14ac:dyDescent="0.35">
      <c r="A11" s="129"/>
      <c r="B11" s="130" t="s">
        <v>17</v>
      </c>
      <c r="C11" s="67" t="s">
        <v>18</v>
      </c>
      <c r="D11" s="68"/>
      <c r="E11" s="13"/>
      <c r="F11" s="12">
        <f>F17+F23+F29+F39+F45+F63+F69+F87+F93+F99+F105+F111++F143+F149+F155+F161+F167+F185+F191+F197+F303+F215+F226+F232+F238+F257+F263+F272+F309+F316+F322+F328+F334+F340+F349+F361</f>
        <v>1548947227.2657998</v>
      </c>
      <c r="G11" s="12">
        <f>G17+G23+G29+G39+G45+G63+G69+G87+G93+G99+G105+G111++G143+G149+G155+G161+G167+G185+G191+G197+G303+G215+G226+G232+G238+G257+G263+G272+G309+G316+G322+G328+G334+G340+G349+G361</f>
        <v>394112583.7658</v>
      </c>
      <c r="H11" s="12">
        <f t="shared" ref="H11:J11" si="0">H17+H23+H29+H39+H45+H63+H69+H87+H93+H99+H105+H111++H143+H149+H155+H161+H167+H185+H191+H197+H303+H215+H226+H232+H238+H257+H263+H272+H309+H316+H322+H328+H334+H340+H349+H361</f>
        <v>1004389128.77</v>
      </c>
      <c r="I11" s="12">
        <f t="shared" si="0"/>
        <v>145489668.45000002</v>
      </c>
      <c r="J11" s="12">
        <f t="shared" si="0"/>
        <v>4955846.28</v>
      </c>
      <c r="K11" s="13"/>
      <c r="L11" s="18"/>
      <c r="M11" s="11"/>
    </row>
    <row r="12" spans="1:13" s="3" customFormat="1" ht="18" x14ac:dyDescent="0.35">
      <c r="A12" s="129"/>
      <c r="B12" s="130"/>
      <c r="C12" s="69">
        <v>2020</v>
      </c>
      <c r="D12" s="68"/>
      <c r="E12" s="13"/>
      <c r="F12" s="18">
        <f>F18+F24+F30+F40+F46+F52+F58+F70+F76+F82+F88+F94+F100+F106+F112++F144+F150+F156+F162+F168+F174++F180+F186+F192+F198+F204+F210+F216+F227+F233+F239+F258+F264+F273+F310+F317+F323+F329+F335+F341+F343+F350+F356+F362+F265+F217+F31+F64+F304+F342</f>
        <v>335571731.58999997</v>
      </c>
      <c r="G12" s="18">
        <f t="shared" ref="G12:J12" si="1">G18+G24+G30+G40+G46+G52+G58+G70+G76+G82+G88+G94+G100+G106+G112++G144+G150+G156+G162+G168+G174++G180+G186+G192+G198+G204+G210+G216+G227+G233+G239+G258+G264+G273+G310+G317+G323+G329+G335+G341+G343+G350+G356+G362+G265+G217+G31+G64+G304+G342</f>
        <v>188128249.02000001</v>
      </c>
      <c r="H12" s="18">
        <f t="shared" si="1"/>
        <v>79799799.62000002</v>
      </c>
      <c r="I12" s="18">
        <f t="shared" si="1"/>
        <v>65757836.669999994</v>
      </c>
      <c r="J12" s="18">
        <f t="shared" si="1"/>
        <v>1885846.28</v>
      </c>
      <c r="K12" s="13">
        <v>2020</v>
      </c>
      <c r="L12" s="18"/>
      <c r="M12" s="11"/>
    </row>
    <row r="13" spans="1:13" s="3" customFormat="1" ht="18" x14ac:dyDescent="0.35">
      <c r="A13" s="129"/>
      <c r="B13" s="130"/>
      <c r="C13" s="69">
        <v>2021</v>
      </c>
      <c r="D13" s="68"/>
      <c r="E13" s="13"/>
      <c r="F13" s="18">
        <f>F19+F25+F41+F47+F53+F59+F71+F77+F83+F89+F95+F101+F107+F113+F151+F157+F163+F169+F175++F181+F187+F193+F199+F205+F211+F228+F234+F240+F259+F274+F311+F318+F324+F330+F336+F344+F351+F357+F363+F266+F267+F33+F34+F65+F145+F218+F219+F305</f>
        <v>206467661.31999999</v>
      </c>
      <c r="G13" s="18">
        <f t="shared" ref="G13:J13" si="2">G19+G25+G41+G47+G53+G59+G71+G77+G83+G89+G95+G101+G107+G113+G151+G157+G163+G169+G175++G181+G187+G193+G199+G205+G211+G228+G234+G240+G259+G274+G311+G318+G324+G330+G336+G344+G351+G357+G363+G266+G267+G33+G34+G65+G145+G218+G219+G305</f>
        <v>152105272.29999998</v>
      </c>
      <c r="H13" s="18">
        <f t="shared" si="2"/>
        <v>28376757.449999999</v>
      </c>
      <c r="I13" s="18">
        <f t="shared" si="2"/>
        <v>22985631.57</v>
      </c>
      <c r="J13" s="18">
        <f t="shared" si="2"/>
        <v>3000000</v>
      </c>
      <c r="K13" s="13">
        <v>2021</v>
      </c>
      <c r="L13" s="18"/>
      <c r="M13" s="11"/>
    </row>
    <row r="14" spans="1:13" s="3" customFormat="1" ht="18" x14ac:dyDescent="0.35">
      <c r="A14" s="129"/>
      <c r="B14" s="130"/>
      <c r="C14" s="69">
        <v>2022</v>
      </c>
      <c r="D14" s="68"/>
      <c r="E14" s="13"/>
      <c r="F14" s="18">
        <f>F20+F26+F42+F48+F54+F60+F72+F78+F84+F90+F96+F102+F108+F114++F146+F152+F158+F164+F170+F176++F182+F188+F194+F200+F206+F212+F229+F235+F241+F260+F275+F312+F319+F325+F331+F337+F345+F352+F358+F364+F35+F36+F66+F220+F221+F268+F306+F269+F313+F346</f>
        <v>212103607.57999998</v>
      </c>
      <c r="G14" s="18">
        <f>G20+G26+G42+G48+G54+G60+G72+G78+G84+G90+G96+G102+G108+G114++G146+G152+G158+G164+G170+G176++G182+G188+G194+G200+G206+G212+G229+G235+G241+G260+G275+G312+G319+G325+G331+G337+G345+G352+G358+G364+G35+G36+G66+G220+G221+G268+G306+G269+G313+G346</f>
        <v>17880187.640000001</v>
      </c>
      <c r="H14" s="18">
        <f>H20+H26+H42+H48+H54+H60+H72+H78+H84+H90+H96+H102+H108+H114++H146+H152+H158+H164+H170+H176++H182+H188+H194+H200+H206+H212+H229+H235+H241+H260+H275+H312+H319+H325+H331+H337+H345+H352+H358+H364+H35+H36+H66+H220+H221+H268+H306+H269+H313+H346</f>
        <v>171205862.71000001</v>
      </c>
      <c r="I14" s="18">
        <f t="shared" ref="I14:J14" si="3">I20+I26+I42+I48+I54+I60+I72+I78+I84+I90+I96+I102+I108+I114++I146+I152+I158+I164+I170+I176++I182+I188+I194+I200+I206+I212+I229+I235+I241+I260+I275+I312+I319+I325+I331+I337+I345+I352+I358+I364+I35+I36+I66+I220+I221+I268+I306+I269+I313+I346</f>
        <v>22947557.23</v>
      </c>
      <c r="J14" s="18">
        <f t="shared" si="3"/>
        <v>70000</v>
      </c>
      <c r="K14" s="13">
        <v>2022</v>
      </c>
      <c r="L14" s="18"/>
      <c r="M14" s="11"/>
    </row>
    <row r="15" spans="1:13" s="22" customFormat="1" ht="18" x14ac:dyDescent="0.35">
      <c r="A15" s="129"/>
      <c r="B15" s="130"/>
      <c r="C15" s="21">
        <v>2023</v>
      </c>
      <c r="D15" s="70"/>
      <c r="E15" s="31"/>
      <c r="F15" s="30">
        <f>F21+F27+F43+F49+F55+F61+F73+F79+F85+F91+F97+F103+F109+F115++F147+F153+F159+F165+F171+F177++F183+F189+F195+F201+F207+F213+F230+F236+F242+F261+F276+F320+F326+F332+F338+F347+F353+F359+F365+F37+F67+F222+F223+F270+F307+F314</f>
        <v>360520202</v>
      </c>
      <c r="G15" s="30">
        <f>G21+G27+G43+G49+G55+G61+G73+G79+G85+G91+G97+G103+G109+G115++G147+G153+G159+G165+G171+G177++G183+G189+G195+G201+G207+G213+G230+G236+G242+G261+G276+G320+G326+G332+G338+G347+G353+G359+G365+G37+G67+G222+G223+G270+G307+G314</f>
        <v>13417034.390000001</v>
      </c>
      <c r="H15" s="30">
        <f>H21+H27+H43+H49+H55+H61+H73+H79+H85+H91+H97+H103+H109+H115++H147+H153+H159+H165+H171+H177++H183+H189+H195+H201+H207+H213+H230+H236+H242+H261+H276+H320+H326+H332+H338+H347+H353+H359+H365+H37+H67+H222+H223+H270+H307+H314</f>
        <v>331724873.42000002</v>
      </c>
      <c r="I15" s="30">
        <f>I21+I27+I43+I49+I55+I61+I73+I79+I85+I91+I97+I103+I109+I115++I147+I153+I159+I165+I171+I177++I183+I189+I195+I201+I207+I213+I230+I236+I242+I261+I276+I320+I326+I332+I338+I347+I353+I359+I365+I37+I67+I222+I223+I270+I307+I314</f>
        <v>15378294.189999999</v>
      </c>
      <c r="J15" s="30">
        <f>J21+J27+J43+J49+J55+J61+J73+J79+J85+J91+J97+J103+J109+J115++J147+J153+J159+J165+J171+J177++J183+J189+J195+J201+J207+J213+J230+J236+J242+J261+J276+J320+J326+J332+J338+J347+J353+J359+J365+J37+J67+J222+J223+J270+J307+J314</f>
        <v>0</v>
      </c>
      <c r="K15" s="31">
        <v>2023</v>
      </c>
      <c r="L15" s="30"/>
      <c r="M15" s="27"/>
    </row>
    <row r="16" spans="1:13" s="22" customFormat="1" ht="18" x14ac:dyDescent="0.35">
      <c r="A16" s="129"/>
      <c r="B16" s="130"/>
      <c r="C16" s="21">
        <v>2024</v>
      </c>
      <c r="D16" s="70"/>
      <c r="E16" s="31"/>
      <c r="F16" s="30">
        <f>F22+F28+F44+F50+F56+F62+F74+F80+F86+F92+F98+F104+F110+F116++F148+F154+F160+F166+F172+F178++F184+F190+F196+F202+F208+F214+F231+F237+F243+F262+F277+F321+F327+F333+F339+F348+F354+F360+F366+F38+F68+F224+F225+F271++F308+F315</f>
        <v>434284024.77579999</v>
      </c>
      <c r="G16" s="30">
        <f t="shared" ref="G16:J16" si="4">G22+G28+G44+G50+G56+G62+G74+G80+G86+G92+G98+G104+G110+G116++G148+G154+G160+G166+G172+G178++G184+G190+G196+G202+G208+G214+G231+G237+G243+G262+G277+G321+G327+G333+G339+G348+G354+G360+G366+G38+G68+G224+G225+G271++G308+G315</f>
        <v>22581840.415799998</v>
      </c>
      <c r="H16" s="30">
        <f t="shared" si="4"/>
        <v>393281835.56999999</v>
      </c>
      <c r="I16" s="30">
        <f t="shared" si="4"/>
        <v>18420348.790000003</v>
      </c>
      <c r="J16" s="30">
        <f t="shared" si="4"/>
        <v>0</v>
      </c>
      <c r="K16" s="31">
        <v>2024</v>
      </c>
      <c r="L16" s="30"/>
      <c r="M16" s="27"/>
    </row>
    <row r="17" spans="1:13" s="22" customFormat="1" ht="18.75" customHeight="1" x14ac:dyDescent="0.3">
      <c r="A17" s="107" t="s">
        <v>19</v>
      </c>
      <c r="B17" s="107" t="s">
        <v>20</v>
      </c>
      <c r="C17" s="71" t="s">
        <v>21</v>
      </c>
      <c r="D17" s="72"/>
      <c r="E17" s="73"/>
      <c r="F17" s="19">
        <f>G17+H17+I17+J17</f>
        <v>78510382.180000007</v>
      </c>
      <c r="G17" s="20">
        <f>G18+G19+G20+G21+G22</f>
        <v>51261949.439999998</v>
      </c>
      <c r="H17" s="20">
        <f t="shared" ref="H17:J17" si="5">H18+H19+H20+H21+H22</f>
        <v>17637966.150000002</v>
      </c>
      <c r="I17" s="20">
        <f t="shared" si="5"/>
        <v>7724620.3099999996</v>
      </c>
      <c r="J17" s="20">
        <f t="shared" si="5"/>
        <v>1885846.28</v>
      </c>
      <c r="K17" s="21" t="s">
        <v>22</v>
      </c>
      <c r="L17" s="108" t="s">
        <v>23</v>
      </c>
    </row>
    <row r="18" spans="1:13" s="22" customFormat="1" ht="59.25" customHeight="1" x14ac:dyDescent="0.3">
      <c r="A18" s="107"/>
      <c r="B18" s="107"/>
      <c r="C18" s="26">
        <v>2020</v>
      </c>
      <c r="D18" s="72" t="s">
        <v>24</v>
      </c>
      <c r="E18" s="108" t="s">
        <v>25</v>
      </c>
      <c r="F18" s="23">
        <f>G18+H18+I18+J18</f>
        <v>53211569.870000005</v>
      </c>
      <c r="G18" s="23">
        <v>34923839.799999997</v>
      </c>
      <c r="H18" s="24">
        <v>12331220.880000001</v>
      </c>
      <c r="I18" s="25">
        <v>4070662.91</v>
      </c>
      <c r="J18" s="30">
        <v>1885846.28</v>
      </c>
      <c r="K18" s="26">
        <v>2020</v>
      </c>
      <c r="L18" s="108"/>
    </row>
    <row r="19" spans="1:13" s="22" customFormat="1" ht="52.5" customHeight="1" x14ac:dyDescent="0.3">
      <c r="A19" s="107"/>
      <c r="B19" s="107"/>
      <c r="C19" s="26">
        <v>2021</v>
      </c>
      <c r="D19" s="72" t="s">
        <v>24</v>
      </c>
      <c r="E19" s="108"/>
      <c r="F19" s="23">
        <f t="shared" ref="F19:F22" si="6">G19+H19+I19+J19</f>
        <v>20870141.910000004</v>
      </c>
      <c r="G19" s="30">
        <v>14265690.050000001</v>
      </c>
      <c r="H19" s="24">
        <v>4944483.76</v>
      </c>
      <c r="I19" s="30">
        <v>1659968.1</v>
      </c>
      <c r="J19" s="30">
        <v>0</v>
      </c>
      <c r="K19" s="26">
        <v>2021</v>
      </c>
      <c r="L19" s="108"/>
    </row>
    <row r="20" spans="1:13" s="22" customFormat="1" ht="48" customHeight="1" x14ac:dyDescent="0.3">
      <c r="A20" s="107"/>
      <c r="B20" s="107"/>
      <c r="C20" s="26">
        <v>2022</v>
      </c>
      <c r="D20" s="72" t="s">
        <v>24</v>
      </c>
      <c r="E20" s="108"/>
      <c r="F20" s="23">
        <f t="shared" si="6"/>
        <v>4428670.4000000004</v>
      </c>
      <c r="G20" s="30">
        <v>2072419.59</v>
      </c>
      <c r="H20" s="24">
        <v>362261.51</v>
      </c>
      <c r="I20" s="30">
        <v>1993989.3</v>
      </c>
      <c r="J20" s="30">
        <v>0</v>
      </c>
      <c r="K20" s="26">
        <v>2022</v>
      </c>
      <c r="L20" s="108"/>
    </row>
    <row r="21" spans="1:13" s="22" customFormat="1" ht="33" customHeight="1" x14ac:dyDescent="0.3">
      <c r="A21" s="107"/>
      <c r="B21" s="107"/>
      <c r="C21" s="26">
        <v>2023</v>
      </c>
      <c r="D21" s="72" t="s">
        <v>226</v>
      </c>
      <c r="E21" s="108"/>
      <c r="F21" s="23">
        <f t="shared" si="6"/>
        <v>0</v>
      </c>
      <c r="G21" s="30">
        <v>0</v>
      </c>
      <c r="H21" s="30">
        <v>0</v>
      </c>
      <c r="I21" s="30">
        <v>0</v>
      </c>
      <c r="J21" s="30">
        <v>0</v>
      </c>
      <c r="K21" s="26">
        <v>2023</v>
      </c>
      <c r="L21" s="108"/>
    </row>
    <row r="22" spans="1:13" s="22" customFormat="1" ht="64.5" customHeight="1" x14ac:dyDescent="0.3">
      <c r="A22" s="107"/>
      <c r="B22" s="107"/>
      <c r="C22" s="26">
        <v>2024</v>
      </c>
      <c r="D22" s="72" t="s">
        <v>226</v>
      </c>
      <c r="E22" s="108"/>
      <c r="F22" s="23">
        <f t="shared" si="6"/>
        <v>0</v>
      </c>
      <c r="G22" s="30">
        <v>0</v>
      </c>
      <c r="H22" s="30">
        <v>0</v>
      </c>
      <c r="I22" s="30">
        <v>0</v>
      </c>
      <c r="J22" s="30">
        <v>0</v>
      </c>
      <c r="K22" s="26">
        <v>2024</v>
      </c>
      <c r="L22" s="108"/>
    </row>
    <row r="23" spans="1:13" s="22" customFormat="1" ht="41.25" customHeight="1" x14ac:dyDescent="0.35">
      <c r="A23" s="108" t="s">
        <v>26</v>
      </c>
      <c r="B23" s="108" t="s">
        <v>27</v>
      </c>
      <c r="C23" s="71" t="s">
        <v>21</v>
      </c>
      <c r="D23" s="72"/>
      <c r="E23" s="26"/>
      <c r="F23" s="20">
        <v>0</v>
      </c>
      <c r="G23" s="20">
        <v>0</v>
      </c>
      <c r="H23" s="20">
        <v>0</v>
      </c>
      <c r="I23" s="20">
        <v>0</v>
      </c>
      <c r="J23" s="20">
        <v>0</v>
      </c>
      <c r="K23" s="21" t="s">
        <v>28</v>
      </c>
      <c r="L23" s="108" t="s">
        <v>23</v>
      </c>
      <c r="M23" s="27"/>
    </row>
    <row r="24" spans="1:13" s="22" customFormat="1" ht="48.75" customHeight="1" x14ac:dyDescent="0.35">
      <c r="A24" s="108"/>
      <c r="B24" s="108"/>
      <c r="C24" s="26">
        <v>2020</v>
      </c>
      <c r="D24" s="110" t="s">
        <v>29</v>
      </c>
      <c r="E24" s="108" t="s">
        <v>30</v>
      </c>
      <c r="F24" s="30">
        <v>0</v>
      </c>
      <c r="G24" s="30">
        <v>0</v>
      </c>
      <c r="H24" s="30">
        <v>0</v>
      </c>
      <c r="I24" s="30">
        <v>0</v>
      </c>
      <c r="J24" s="30">
        <v>0</v>
      </c>
      <c r="K24" s="26">
        <v>2020</v>
      </c>
      <c r="L24" s="108"/>
      <c r="M24" s="27"/>
    </row>
    <row r="25" spans="1:13" s="22" customFormat="1" ht="51.75" customHeight="1" x14ac:dyDescent="0.35">
      <c r="A25" s="108"/>
      <c r="B25" s="108"/>
      <c r="C25" s="26">
        <v>2021</v>
      </c>
      <c r="D25" s="110"/>
      <c r="E25" s="108"/>
      <c r="F25" s="30">
        <v>0</v>
      </c>
      <c r="G25" s="30">
        <v>0</v>
      </c>
      <c r="H25" s="30">
        <v>0</v>
      </c>
      <c r="I25" s="30">
        <v>0</v>
      </c>
      <c r="J25" s="30">
        <v>0</v>
      </c>
      <c r="K25" s="26">
        <v>2021</v>
      </c>
      <c r="L25" s="108"/>
      <c r="M25" s="27"/>
    </row>
    <row r="26" spans="1:13" s="22" customFormat="1" ht="55.5" customHeight="1" x14ac:dyDescent="0.35">
      <c r="A26" s="108"/>
      <c r="B26" s="108"/>
      <c r="C26" s="26">
        <v>2022</v>
      </c>
      <c r="D26" s="110"/>
      <c r="E26" s="108"/>
      <c r="F26" s="30">
        <v>0</v>
      </c>
      <c r="G26" s="30">
        <v>0</v>
      </c>
      <c r="H26" s="30">
        <v>0</v>
      </c>
      <c r="I26" s="30">
        <v>0</v>
      </c>
      <c r="J26" s="30">
        <v>0</v>
      </c>
      <c r="K26" s="26">
        <v>2022</v>
      </c>
      <c r="L26" s="108"/>
      <c r="M26" s="27"/>
    </row>
    <row r="27" spans="1:13" s="22" customFormat="1" ht="56.25" customHeight="1" x14ac:dyDescent="0.35">
      <c r="A27" s="108"/>
      <c r="B27" s="108"/>
      <c r="C27" s="26">
        <v>2023</v>
      </c>
      <c r="D27" s="110"/>
      <c r="E27" s="108"/>
      <c r="F27" s="30">
        <v>0</v>
      </c>
      <c r="G27" s="30">
        <v>0</v>
      </c>
      <c r="H27" s="30">
        <v>0</v>
      </c>
      <c r="I27" s="30">
        <v>0</v>
      </c>
      <c r="J27" s="30">
        <v>0</v>
      </c>
      <c r="K27" s="26">
        <v>2023</v>
      </c>
      <c r="L27" s="108"/>
      <c r="M27" s="27"/>
    </row>
    <row r="28" spans="1:13" s="22" customFormat="1" ht="63" customHeight="1" x14ac:dyDescent="0.35">
      <c r="A28" s="108"/>
      <c r="B28" s="108"/>
      <c r="C28" s="26">
        <v>2024</v>
      </c>
      <c r="D28" s="110"/>
      <c r="E28" s="108"/>
      <c r="F28" s="30">
        <v>0</v>
      </c>
      <c r="G28" s="30">
        <v>0</v>
      </c>
      <c r="H28" s="30">
        <v>0</v>
      </c>
      <c r="I28" s="30">
        <v>0</v>
      </c>
      <c r="J28" s="30">
        <v>0</v>
      </c>
      <c r="K28" s="26">
        <v>2024</v>
      </c>
      <c r="L28" s="108"/>
      <c r="M28" s="27"/>
    </row>
    <row r="29" spans="1:13" s="29" customFormat="1" ht="32.25" customHeight="1" x14ac:dyDescent="0.35">
      <c r="A29" s="108" t="s">
        <v>31</v>
      </c>
      <c r="B29" s="108" t="s">
        <v>32</v>
      </c>
      <c r="C29" s="71" t="s">
        <v>21</v>
      </c>
      <c r="D29" s="74"/>
      <c r="E29" s="21"/>
      <c r="F29" s="20">
        <f>F30+F31+F32+F33+F34+F35+F37++F38+F36</f>
        <v>2664996.2999999998</v>
      </c>
      <c r="G29" s="20">
        <f t="shared" ref="G29:J29" si="7">G30+G31+G32+G33+G34+G35+G37++G38+G36</f>
        <v>0</v>
      </c>
      <c r="H29" s="20">
        <f t="shared" si="7"/>
        <v>0</v>
      </c>
      <c r="I29" s="20">
        <f t="shared" si="7"/>
        <v>2664996.2999999998</v>
      </c>
      <c r="J29" s="20">
        <f t="shared" si="7"/>
        <v>0</v>
      </c>
      <c r="K29" s="21" t="s">
        <v>28</v>
      </c>
      <c r="L29" s="108" t="s">
        <v>23</v>
      </c>
      <c r="M29" s="28"/>
    </row>
    <row r="30" spans="1:13" s="22" customFormat="1" ht="93.75" customHeight="1" x14ac:dyDescent="0.35">
      <c r="A30" s="108"/>
      <c r="B30" s="108"/>
      <c r="C30" s="113">
        <v>2020</v>
      </c>
      <c r="D30" s="72" t="s">
        <v>33</v>
      </c>
      <c r="E30" s="26" t="s">
        <v>34</v>
      </c>
      <c r="F30" s="30">
        <v>615746.30000000005</v>
      </c>
      <c r="G30" s="30">
        <v>0</v>
      </c>
      <c r="H30" s="30">
        <v>0</v>
      </c>
      <c r="I30" s="30">
        <v>615746.30000000005</v>
      </c>
      <c r="J30" s="30">
        <v>0</v>
      </c>
      <c r="K30" s="108">
        <v>2020</v>
      </c>
      <c r="L30" s="108"/>
      <c r="M30" s="27"/>
    </row>
    <row r="31" spans="1:13" s="22" customFormat="1" ht="72.75" customHeight="1" x14ac:dyDescent="0.35">
      <c r="A31" s="108"/>
      <c r="B31" s="108"/>
      <c r="C31" s="108"/>
      <c r="D31" s="110" t="s">
        <v>35</v>
      </c>
      <c r="E31" s="108" t="s">
        <v>30</v>
      </c>
      <c r="F31" s="128">
        <v>0</v>
      </c>
      <c r="G31" s="128">
        <v>0</v>
      </c>
      <c r="H31" s="128">
        <v>0</v>
      </c>
      <c r="I31" s="128">
        <v>0</v>
      </c>
      <c r="J31" s="128">
        <v>0</v>
      </c>
      <c r="K31" s="108"/>
      <c r="L31" s="108"/>
      <c r="M31" s="27"/>
    </row>
    <row r="32" spans="1:13" s="22" customFormat="1" ht="19.5" customHeight="1" x14ac:dyDescent="0.35">
      <c r="A32" s="108"/>
      <c r="B32" s="108"/>
      <c r="C32" s="108"/>
      <c r="D32" s="110"/>
      <c r="E32" s="108"/>
      <c r="F32" s="128"/>
      <c r="G32" s="128"/>
      <c r="H32" s="128"/>
      <c r="I32" s="128"/>
      <c r="J32" s="128"/>
      <c r="K32" s="108"/>
      <c r="L32" s="108"/>
      <c r="M32" s="27"/>
    </row>
    <row r="33" spans="1:13" s="22" customFormat="1" ht="88.5" customHeight="1" x14ac:dyDescent="0.35">
      <c r="A33" s="108"/>
      <c r="B33" s="108"/>
      <c r="C33" s="108">
        <v>2021</v>
      </c>
      <c r="D33" s="72" t="s">
        <v>36</v>
      </c>
      <c r="E33" s="26" t="s">
        <v>34</v>
      </c>
      <c r="F33" s="30">
        <v>1149635.2</v>
      </c>
      <c r="G33" s="30">
        <v>0</v>
      </c>
      <c r="H33" s="30">
        <v>0</v>
      </c>
      <c r="I33" s="30">
        <v>1149635.2</v>
      </c>
      <c r="J33" s="30">
        <v>0</v>
      </c>
      <c r="K33" s="108">
        <v>2021</v>
      </c>
      <c r="L33" s="108"/>
      <c r="M33" s="27"/>
    </row>
    <row r="34" spans="1:13" s="22" customFormat="1" ht="96.75" customHeight="1" x14ac:dyDescent="0.35">
      <c r="A34" s="108"/>
      <c r="B34" s="108"/>
      <c r="C34" s="108"/>
      <c r="D34" s="72" t="s">
        <v>35</v>
      </c>
      <c r="E34" s="26" t="s">
        <v>30</v>
      </c>
      <c r="F34" s="30">
        <v>0</v>
      </c>
      <c r="G34" s="30">
        <v>0</v>
      </c>
      <c r="H34" s="30">
        <v>0</v>
      </c>
      <c r="I34" s="30">
        <v>0</v>
      </c>
      <c r="J34" s="30">
        <v>0</v>
      </c>
      <c r="K34" s="108"/>
      <c r="L34" s="108"/>
      <c r="M34" s="27"/>
    </row>
    <row r="35" spans="1:13" s="22" customFormat="1" ht="86.25" customHeight="1" x14ac:dyDescent="0.35">
      <c r="A35" s="108"/>
      <c r="B35" s="108"/>
      <c r="C35" s="113">
        <v>2022</v>
      </c>
      <c r="D35" s="72" t="s">
        <v>35</v>
      </c>
      <c r="E35" s="26" t="s">
        <v>30</v>
      </c>
      <c r="F35" s="30">
        <v>0</v>
      </c>
      <c r="G35" s="30">
        <v>0</v>
      </c>
      <c r="H35" s="30">
        <v>0</v>
      </c>
      <c r="I35" s="30">
        <v>0</v>
      </c>
      <c r="J35" s="30">
        <v>0</v>
      </c>
      <c r="K35" s="113">
        <v>2022</v>
      </c>
      <c r="L35" s="108"/>
      <c r="M35" s="27"/>
    </row>
    <row r="36" spans="1:13" s="22" customFormat="1" ht="84" customHeight="1" x14ac:dyDescent="0.35">
      <c r="A36" s="108"/>
      <c r="B36" s="108"/>
      <c r="C36" s="107"/>
      <c r="D36" s="72" t="s">
        <v>36</v>
      </c>
      <c r="E36" s="31" t="s">
        <v>34</v>
      </c>
      <c r="F36" s="30">
        <v>899614.8</v>
      </c>
      <c r="G36" s="30">
        <v>0</v>
      </c>
      <c r="H36" s="30">
        <v>0</v>
      </c>
      <c r="I36" s="30">
        <v>899614.8</v>
      </c>
      <c r="J36" s="30">
        <v>0</v>
      </c>
      <c r="K36" s="107"/>
      <c r="L36" s="108"/>
      <c r="M36" s="27"/>
    </row>
    <row r="37" spans="1:13" s="22" customFormat="1" ht="80.25" customHeight="1" x14ac:dyDescent="0.35">
      <c r="A37" s="108"/>
      <c r="B37" s="108"/>
      <c r="C37" s="66">
        <v>2023</v>
      </c>
      <c r="D37" s="72" t="s">
        <v>35</v>
      </c>
      <c r="E37" s="26" t="s">
        <v>30</v>
      </c>
      <c r="F37" s="30">
        <v>0</v>
      </c>
      <c r="G37" s="30">
        <v>0</v>
      </c>
      <c r="H37" s="30">
        <v>0</v>
      </c>
      <c r="I37" s="30">
        <v>0</v>
      </c>
      <c r="J37" s="30">
        <v>0</v>
      </c>
      <c r="K37" s="31">
        <v>2023</v>
      </c>
      <c r="L37" s="108"/>
      <c r="M37" s="27"/>
    </row>
    <row r="38" spans="1:13" s="22" customFormat="1" ht="84.75" customHeight="1" x14ac:dyDescent="0.35">
      <c r="A38" s="108"/>
      <c r="B38" s="108"/>
      <c r="C38" s="75">
        <v>2024</v>
      </c>
      <c r="D38" s="76" t="s">
        <v>35</v>
      </c>
      <c r="E38" s="26" t="s">
        <v>30</v>
      </c>
      <c r="F38" s="30">
        <v>0</v>
      </c>
      <c r="G38" s="30">
        <v>0</v>
      </c>
      <c r="H38" s="30">
        <v>0</v>
      </c>
      <c r="I38" s="30">
        <v>0</v>
      </c>
      <c r="J38" s="30">
        <v>0</v>
      </c>
      <c r="K38" s="26">
        <v>2024</v>
      </c>
      <c r="L38" s="108"/>
      <c r="M38" s="27"/>
    </row>
    <row r="39" spans="1:13" s="35" customFormat="1" ht="25.5" customHeight="1" x14ac:dyDescent="0.35">
      <c r="A39" s="115" t="s">
        <v>37</v>
      </c>
      <c r="B39" s="115" t="s">
        <v>38</v>
      </c>
      <c r="C39" s="77" t="s">
        <v>21</v>
      </c>
      <c r="D39" s="78"/>
      <c r="E39" s="33"/>
      <c r="F39" s="32">
        <v>0</v>
      </c>
      <c r="G39" s="32">
        <v>0</v>
      </c>
      <c r="H39" s="32">
        <v>0</v>
      </c>
      <c r="I39" s="32">
        <v>0</v>
      </c>
      <c r="J39" s="32">
        <v>0</v>
      </c>
      <c r="K39" s="33" t="s">
        <v>28</v>
      </c>
      <c r="L39" s="115" t="s">
        <v>39</v>
      </c>
      <c r="M39" s="34"/>
    </row>
    <row r="40" spans="1:13" s="39" customFormat="1" ht="35.25" customHeight="1" x14ac:dyDescent="0.35">
      <c r="A40" s="115"/>
      <c r="B40" s="115"/>
      <c r="C40" s="37">
        <v>2020</v>
      </c>
      <c r="D40" s="124" t="s">
        <v>40</v>
      </c>
      <c r="E40" s="115" t="s">
        <v>41</v>
      </c>
      <c r="F40" s="36">
        <v>0</v>
      </c>
      <c r="G40" s="36">
        <v>0</v>
      </c>
      <c r="H40" s="36">
        <v>0</v>
      </c>
      <c r="I40" s="36">
        <v>0</v>
      </c>
      <c r="J40" s="36">
        <v>0</v>
      </c>
      <c r="K40" s="37">
        <v>2020</v>
      </c>
      <c r="L40" s="115"/>
      <c r="M40" s="38"/>
    </row>
    <row r="41" spans="1:13" s="39" customFormat="1" ht="40.5" customHeight="1" x14ac:dyDescent="0.35">
      <c r="A41" s="115"/>
      <c r="B41" s="115"/>
      <c r="C41" s="37">
        <v>2021</v>
      </c>
      <c r="D41" s="124"/>
      <c r="E41" s="115"/>
      <c r="F41" s="36">
        <v>0</v>
      </c>
      <c r="G41" s="36">
        <v>0</v>
      </c>
      <c r="H41" s="36">
        <v>0</v>
      </c>
      <c r="I41" s="36">
        <v>0</v>
      </c>
      <c r="J41" s="36">
        <v>0</v>
      </c>
      <c r="K41" s="37">
        <v>2021</v>
      </c>
      <c r="L41" s="115"/>
      <c r="M41" s="38"/>
    </row>
    <row r="42" spans="1:13" s="39" customFormat="1" ht="38.25" customHeight="1" x14ac:dyDescent="0.35">
      <c r="A42" s="115"/>
      <c r="B42" s="115"/>
      <c r="C42" s="37">
        <v>2022</v>
      </c>
      <c r="D42" s="124"/>
      <c r="E42" s="115"/>
      <c r="F42" s="36">
        <v>0</v>
      </c>
      <c r="G42" s="36">
        <v>0</v>
      </c>
      <c r="H42" s="36">
        <v>0</v>
      </c>
      <c r="I42" s="36">
        <v>0</v>
      </c>
      <c r="J42" s="36">
        <v>0</v>
      </c>
      <c r="K42" s="37">
        <v>2022</v>
      </c>
      <c r="L42" s="115"/>
      <c r="M42" s="38"/>
    </row>
    <row r="43" spans="1:13" s="39" customFormat="1" ht="36" customHeight="1" x14ac:dyDescent="0.35">
      <c r="A43" s="115"/>
      <c r="B43" s="115"/>
      <c r="C43" s="37">
        <v>2023</v>
      </c>
      <c r="D43" s="124"/>
      <c r="E43" s="115"/>
      <c r="F43" s="36">
        <v>0</v>
      </c>
      <c r="G43" s="36">
        <v>0</v>
      </c>
      <c r="H43" s="36">
        <v>0</v>
      </c>
      <c r="I43" s="36">
        <v>0</v>
      </c>
      <c r="J43" s="36">
        <v>0</v>
      </c>
      <c r="K43" s="37">
        <v>2023</v>
      </c>
      <c r="L43" s="115"/>
      <c r="M43" s="38"/>
    </row>
    <row r="44" spans="1:13" s="39" customFormat="1" ht="33" customHeight="1" x14ac:dyDescent="0.35">
      <c r="A44" s="115"/>
      <c r="B44" s="115"/>
      <c r="C44" s="37">
        <v>2024</v>
      </c>
      <c r="D44" s="124"/>
      <c r="E44" s="115"/>
      <c r="F44" s="36">
        <v>0</v>
      </c>
      <c r="G44" s="36">
        <v>0</v>
      </c>
      <c r="H44" s="36">
        <v>0</v>
      </c>
      <c r="I44" s="36">
        <v>0</v>
      </c>
      <c r="J44" s="36">
        <v>0</v>
      </c>
      <c r="K44" s="37">
        <v>2024</v>
      </c>
      <c r="L44" s="115"/>
      <c r="M44" s="38"/>
    </row>
    <row r="45" spans="1:13" s="35" customFormat="1" ht="20.25" customHeight="1" x14ac:dyDescent="0.35">
      <c r="A45" s="115" t="s">
        <v>42</v>
      </c>
      <c r="B45" s="115" t="s">
        <v>43</v>
      </c>
      <c r="C45" s="33" t="s">
        <v>21</v>
      </c>
      <c r="D45" s="79"/>
      <c r="E45" s="80"/>
      <c r="F45" s="40">
        <f>F46+F47+F48+F49+F50</f>
        <v>0</v>
      </c>
      <c r="G45" s="40">
        <f>G46+G47+G48+G49+G50</f>
        <v>0</v>
      </c>
      <c r="H45" s="40">
        <f>H46+H47+H48+H49+H50</f>
        <v>0</v>
      </c>
      <c r="I45" s="40">
        <f>I46+I47+I48+I49+I50</f>
        <v>0</v>
      </c>
      <c r="J45" s="40">
        <f>J46+J47+J48+J49+J50</f>
        <v>0</v>
      </c>
      <c r="K45" s="40" t="s">
        <v>28</v>
      </c>
      <c r="L45" s="108" t="s">
        <v>44</v>
      </c>
      <c r="M45" s="34"/>
    </row>
    <row r="46" spans="1:13" s="39" customFormat="1" ht="18" customHeight="1" x14ac:dyDescent="0.35">
      <c r="A46" s="115"/>
      <c r="B46" s="115"/>
      <c r="C46" s="37">
        <v>2020</v>
      </c>
      <c r="D46" s="122" t="s">
        <v>45</v>
      </c>
      <c r="E46" s="123" t="s">
        <v>30</v>
      </c>
      <c r="F46" s="41">
        <v>0</v>
      </c>
      <c r="G46" s="41">
        <v>0</v>
      </c>
      <c r="H46" s="41">
        <v>0</v>
      </c>
      <c r="I46" s="41">
        <v>0</v>
      </c>
      <c r="J46" s="41">
        <v>0</v>
      </c>
      <c r="K46" s="42">
        <v>2020</v>
      </c>
      <c r="L46" s="108"/>
      <c r="M46" s="38"/>
    </row>
    <row r="47" spans="1:13" s="39" customFormat="1" ht="18" customHeight="1" x14ac:dyDescent="0.35">
      <c r="A47" s="115"/>
      <c r="B47" s="115"/>
      <c r="C47" s="37">
        <v>2021</v>
      </c>
      <c r="D47" s="122"/>
      <c r="E47" s="123"/>
      <c r="F47" s="41">
        <v>0</v>
      </c>
      <c r="G47" s="41">
        <v>0</v>
      </c>
      <c r="H47" s="41">
        <v>0</v>
      </c>
      <c r="I47" s="41">
        <v>0</v>
      </c>
      <c r="J47" s="41">
        <v>0</v>
      </c>
      <c r="K47" s="42">
        <v>2021</v>
      </c>
      <c r="L47" s="108"/>
      <c r="M47" s="38"/>
    </row>
    <row r="48" spans="1:13" s="39" customFormat="1" ht="21.75" customHeight="1" x14ac:dyDescent="0.35">
      <c r="A48" s="115"/>
      <c r="B48" s="115"/>
      <c r="C48" s="37">
        <v>2022</v>
      </c>
      <c r="D48" s="122"/>
      <c r="E48" s="123"/>
      <c r="F48" s="41">
        <v>0</v>
      </c>
      <c r="G48" s="41">
        <v>0</v>
      </c>
      <c r="H48" s="41">
        <v>0</v>
      </c>
      <c r="I48" s="41">
        <v>0</v>
      </c>
      <c r="J48" s="41">
        <v>0</v>
      </c>
      <c r="K48" s="42">
        <v>2022</v>
      </c>
      <c r="L48" s="108"/>
      <c r="M48" s="38"/>
    </row>
    <row r="49" spans="1:13" s="39" customFormat="1" ht="24" customHeight="1" x14ac:dyDescent="0.35">
      <c r="A49" s="115"/>
      <c r="B49" s="115"/>
      <c r="C49" s="37">
        <v>2023</v>
      </c>
      <c r="D49" s="122" t="s">
        <v>46</v>
      </c>
      <c r="E49" s="123"/>
      <c r="F49" s="41">
        <v>0</v>
      </c>
      <c r="G49" s="41">
        <v>0</v>
      </c>
      <c r="H49" s="41">
        <v>0</v>
      </c>
      <c r="I49" s="41">
        <v>0</v>
      </c>
      <c r="J49" s="41">
        <v>0</v>
      </c>
      <c r="K49" s="42">
        <v>2023</v>
      </c>
      <c r="L49" s="108"/>
      <c r="M49" s="38"/>
    </row>
    <row r="50" spans="1:13" s="39" customFormat="1" ht="21" customHeight="1" x14ac:dyDescent="0.35">
      <c r="A50" s="115"/>
      <c r="B50" s="115"/>
      <c r="C50" s="37">
        <v>2024</v>
      </c>
      <c r="D50" s="122" t="s">
        <v>46</v>
      </c>
      <c r="E50" s="123"/>
      <c r="F50" s="41">
        <v>0</v>
      </c>
      <c r="G50" s="41">
        <v>0</v>
      </c>
      <c r="H50" s="41">
        <v>0</v>
      </c>
      <c r="I50" s="41">
        <v>0</v>
      </c>
      <c r="J50" s="41">
        <v>0</v>
      </c>
      <c r="K50" s="42">
        <v>2024</v>
      </c>
      <c r="L50" s="108"/>
      <c r="M50" s="38"/>
    </row>
    <row r="51" spans="1:13" s="39" customFormat="1" ht="24" customHeight="1" x14ac:dyDescent="0.35">
      <c r="A51" s="115"/>
      <c r="B51" s="115"/>
      <c r="C51" s="33" t="s">
        <v>21</v>
      </c>
      <c r="D51" s="72"/>
      <c r="E51" s="80"/>
      <c r="F51" s="43">
        <v>0</v>
      </c>
      <c r="G51" s="43">
        <v>0</v>
      </c>
      <c r="H51" s="43">
        <v>0</v>
      </c>
      <c r="I51" s="43">
        <v>0</v>
      </c>
      <c r="J51" s="43">
        <v>0</v>
      </c>
      <c r="K51" s="44" t="s">
        <v>28</v>
      </c>
      <c r="L51" s="108"/>
      <c r="M51" s="38"/>
    </row>
    <row r="52" spans="1:13" s="39" customFormat="1" ht="23.25" customHeight="1" x14ac:dyDescent="0.35">
      <c r="A52" s="115"/>
      <c r="B52" s="115"/>
      <c r="C52" s="37">
        <v>2020</v>
      </c>
      <c r="D52" s="110" t="s">
        <v>47</v>
      </c>
      <c r="E52" s="123" t="s">
        <v>30</v>
      </c>
      <c r="F52" s="41">
        <v>0</v>
      </c>
      <c r="G52" s="41">
        <v>0</v>
      </c>
      <c r="H52" s="41">
        <v>0</v>
      </c>
      <c r="I52" s="41">
        <v>0</v>
      </c>
      <c r="J52" s="41">
        <v>0</v>
      </c>
      <c r="K52" s="42">
        <v>2020</v>
      </c>
      <c r="L52" s="108"/>
      <c r="M52" s="38"/>
    </row>
    <row r="53" spans="1:13" s="39" customFormat="1" ht="28.5" customHeight="1" x14ac:dyDescent="0.35">
      <c r="A53" s="115"/>
      <c r="B53" s="115"/>
      <c r="C53" s="37">
        <v>2021</v>
      </c>
      <c r="D53" s="110"/>
      <c r="E53" s="123"/>
      <c r="F53" s="41">
        <v>0</v>
      </c>
      <c r="G53" s="41">
        <v>0</v>
      </c>
      <c r="H53" s="41">
        <v>0</v>
      </c>
      <c r="I53" s="41">
        <v>0</v>
      </c>
      <c r="J53" s="41">
        <v>0</v>
      </c>
      <c r="K53" s="42">
        <v>2021</v>
      </c>
      <c r="L53" s="108"/>
      <c r="M53" s="38"/>
    </row>
    <row r="54" spans="1:13" s="39" customFormat="1" ht="21.75" customHeight="1" x14ac:dyDescent="0.35">
      <c r="A54" s="115"/>
      <c r="B54" s="115"/>
      <c r="C54" s="37">
        <v>2022</v>
      </c>
      <c r="D54" s="110"/>
      <c r="E54" s="123"/>
      <c r="F54" s="41">
        <v>0</v>
      </c>
      <c r="G54" s="41">
        <v>0</v>
      </c>
      <c r="H54" s="41">
        <v>0</v>
      </c>
      <c r="I54" s="41">
        <v>0</v>
      </c>
      <c r="J54" s="41">
        <v>0</v>
      </c>
      <c r="K54" s="42">
        <v>2022</v>
      </c>
      <c r="L54" s="108"/>
      <c r="M54" s="38"/>
    </row>
    <row r="55" spans="1:13" s="39" customFormat="1" ht="31.5" customHeight="1" x14ac:dyDescent="0.35">
      <c r="A55" s="115"/>
      <c r="B55" s="115"/>
      <c r="C55" s="37">
        <v>2023</v>
      </c>
      <c r="D55" s="110"/>
      <c r="E55" s="123"/>
      <c r="F55" s="41">
        <v>0</v>
      </c>
      <c r="G55" s="41">
        <v>0</v>
      </c>
      <c r="H55" s="41">
        <v>0</v>
      </c>
      <c r="I55" s="41">
        <v>0</v>
      </c>
      <c r="J55" s="41">
        <v>0</v>
      </c>
      <c r="K55" s="42">
        <v>2023</v>
      </c>
      <c r="L55" s="108"/>
      <c r="M55" s="38"/>
    </row>
    <row r="56" spans="1:13" s="39" customFormat="1" ht="19.5" customHeight="1" x14ac:dyDescent="0.35">
      <c r="A56" s="115"/>
      <c r="B56" s="115"/>
      <c r="C56" s="37">
        <v>2024</v>
      </c>
      <c r="D56" s="110"/>
      <c r="E56" s="123"/>
      <c r="F56" s="41">
        <v>0</v>
      </c>
      <c r="G56" s="41">
        <v>0</v>
      </c>
      <c r="H56" s="41">
        <v>0</v>
      </c>
      <c r="I56" s="41">
        <v>0</v>
      </c>
      <c r="J56" s="41">
        <v>0</v>
      </c>
      <c r="K56" s="42">
        <v>2024</v>
      </c>
      <c r="L56" s="108"/>
      <c r="M56" s="38"/>
    </row>
    <row r="57" spans="1:13" s="39" customFormat="1" ht="27.75" customHeight="1" x14ac:dyDescent="0.35">
      <c r="A57" s="115"/>
      <c r="B57" s="115"/>
      <c r="C57" s="33" t="s">
        <v>21</v>
      </c>
      <c r="D57" s="81"/>
      <c r="E57" s="37"/>
      <c r="F57" s="32">
        <v>0</v>
      </c>
      <c r="G57" s="32">
        <v>0</v>
      </c>
      <c r="H57" s="32">
        <v>0</v>
      </c>
      <c r="I57" s="32">
        <v>0</v>
      </c>
      <c r="J57" s="32">
        <v>0</v>
      </c>
      <c r="K57" s="33" t="s">
        <v>28</v>
      </c>
      <c r="L57" s="108"/>
      <c r="M57" s="38"/>
    </row>
    <row r="58" spans="1:13" s="39" customFormat="1" ht="23.25" customHeight="1" x14ac:dyDescent="0.35">
      <c r="A58" s="115"/>
      <c r="B58" s="115"/>
      <c r="C58" s="37">
        <v>2020</v>
      </c>
      <c r="D58" s="124" t="s">
        <v>48</v>
      </c>
      <c r="E58" s="115" t="s">
        <v>30</v>
      </c>
      <c r="F58" s="36">
        <v>0</v>
      </c>
      <c r="G58" s="36">
        <v>0</v>
      </c>
      <c r="H58" s="36">
        <v>0</v>
      </c>
      <c r="I58" s="36">
        <v>0</v>
      </c>
      <c r="J58" s="36">
        <v>0</v>
      </c>
      <c r="K58" s="37">
        <v>2020</v>
      </c>
      <c r="L58" s="108"/>
      <c r="M58" s="38"/>
    </row>
    <row r="59" spans="1:13" s="39" customFormat="1" ht="20.25" customHeight="1" x14ac:dyDescent="0.35">
      <c r="A59" s="115"/>
      <c r="B59" s="115"/>
      <c r="C59" s="37">
        <v>2021</v>
      </c>
      <c r="D59" s="124"/>
      <c r="E59" s="115"/>
      <c r="F59" s="36">
        <v>0</v>
      </c>
      <c r="G59" s="36">
        <v>0</v>
      </c>
      <c r="H59" s="36">
        <v>0</v>
      </c>
      <c r="I59" s="36">
        <v>0</v>
      </c>
      <c r="J59" s="36">
        <v>0</v>
      </c>
      <c r="K59" s="37">
        <v>2021</v>
      </c>
      <c r="L59" s="108"/>
      <c r="M59" s="38"/>
    </row>
    <row r="60" spans="1:13" s="39" customFormat="1" ht="21" customHeight="1" x14ac:dyDescent="0.35">
      <c r="A60" s="115"/>
      <c r="B60" s="115"/>
      <c r="C60" s="37">
        <v>2022</v>
      </c>
      <c r="D60" s="124"/>
      <c r="E60" s="115"/>
      <c r="F60" s="36">
        <v>0</v>
      </c>
      <c r="G60" s="36">
        <v>0</v>
      </c>
      <c r="H60" s="36">
        <v>0</v>
      </c>
      <c r="I60" s="36">
        <v>0</v>
      </c>
      <c r="J60" s="36">
        <v>0</v>
      </c>
      <c r="K60" s="37">
        <v>2022</v>
      </c>
      <c r="L60" s="108"/>
      <c r="M60" s="38"/>
    </row>
    <row r="61" spans="1:13" s="39" customFormat="1" ht="21.75" customHeight="1" x14ac:dyDescent="0.35">
      <c r="A61" s="115"/>
      <c r="B61" s="115"/>
      <c r="C61" s="37">
        <v>2023</v>
      </c>
      <c r="D61" s="124"/>
      <c r="E61" s="115"/>
      <c r="F61" s="36">
        <v>0</v>
      </c>
      <c r="G61" s="36">
        <v>0</v>
      </c>
      <c r="H61" s="36">
        <v>0</v>
      </c>
      <c r="I61" s="36">
        <v>0</v>
      </c>
      <c r="J61" s="36">
        <v>0</v>
      </c>
      <c r="K61" s="37">
        <v>2023</v>
      </c>
      <c r="L61" s="108"/>
      <c r="M61" s="38"/>
    </row>
    <row r="62" spans="1:13" s="39" customFormat="1" ht="18.75" customHeight="1" x14ac:dyDescent="0.35">
      <c r="A62" s="115"/>
      <c r="B62" s="115"/>
      <c r="C62" s="37">
        <v>2024</v>
      </c>
      <c r="D62" s="124"/>
      <c r="E62" s="115"/>
      <c r="F62" s="36">
        <v>0</v>
      </c>
      <c r="G62" s="36">
        <v>0</v>
      </c>
      <c r="H62" s="36">
        <v>0</v>
      </c>
      <c r="I62" s="36">
        <v>0</v>
      </c>
      <c r="J62" s="36">
        <v>0</v>
      </c>
      <c r="K62" s="37">
        <v>2024</v>
      </c>
      <c r="L62" s="108"/>
      <c r="M62" s="38"/>
    </row>
    <row r="63" spans="1:13" s="39" customFormat="1" ht="17.25" customHeight="1" x14ac:dyDescent="0.35">
      <c r="A63" s="115" t="s">
        <v>49</v>
      </c>
      <c r="B63" s="115" t="s">
        <v>50</v>
      </c>
      <c r="C63" s="33" t="s">
        <v>21</v>
      </c>
      <c r="D63" s="81"/>
      <c r="E63" s="37"/>
      <c r="F63" s="32">
        <f>F64+F65+F66+F67+F68</f>
        <v>23000</v>
      </c>
      <c r="G63" s="32">
        <f>G64+G65+G66+G67+G68</f>
        <v>0</v>
      </c>
      <c r="H63" s="32">
        <f>H64+H65+H66+H67+H68</f>
        <v>0</v>
      </c>
      <c r="I63" s="32">
        <f>I64+I65+I66+I67+I68</f>
        <v>23000</v>
      </c>
      <c r="J63" s="32">
        <f>J64+J65+J66+J67+J68</f>
        <v>0</v>
      </c>
      <c r="K63" s="33" t="s">
        <v>28</v>
      </c>
      <c r="L63" s="115" t="s">
        <v>23</v>
      </c>
      <c r="M63" s="38"/>
    </row>
    <row r="64" spans="1:13" s="39" customFormat="1" ht="94.5" customHeight="1" x14ac:dyDescent="0.35">
      <c r="A64" s="115"/>
      <c r="B64" s="115"/>
      <c r="C64" s="37">
        <v>2020</v>
      </c>
      <c r="D64" s="81" t="s">
        <v>51</v>
      </c>
      <c r="E64" s="82" t="s">
        <v>30</v>
      </c>
      <c r="F64" s="36">
        <f>G64+H64+I64+J64</f>
        <v>0</v>
      </c>
      <c r="G64" s="36">
        <v>0</v>
      </c>
      <c r="H64" s="36">
        <v>0</v>
      </c>
      <c r="I64" s="36">
        <v>0</v>
      </c>
      <c r="J64" s="36">
        <v>0</v>
      </c>
      <c r="K64" s="37">
        <v>2020</v>
      </c>
      <c r="L64" s="115"/>
      <c r="M64" s="38"/>
    </row>
    <row r="65" spans="1:13" s="39" customFormat="1" ht="177.75" customHeight="1" x14ac:dyDescent="0.35">
      <c r="A65" s="115"/>
      <c r="B65" s="115"/>
      <c r="C65" s="37">
        <v>2021</v>
      </c>
      <c r="D65" s="81" t="s">
        <v>246</v>
      </c>
      <c r="E65" s="82" t="s">
        <v>264</v>
      </c>
      <c r="F65" s="36">
        <f>G65+H65+I65+J65</f>
        <v>23000</v>
      </c>
      <c r="G65" s="36">
        <v>0</v>
      </c>
      <c r="H65" s="36">
        <v>0</v>
      </c>
      <c r="I65" s="36">
        <v>23000</v>
      </c>
      <c r="J65" s="36">
        <v>0</v>
      </c>
      <c r="K65" s="37">
        <v>2021</v>
      </c>
      <c r="L65" s="115"/>
      <c r="M65" s="38"/>
    </row>
    <row r="66" spans="1:13" s="39" customFormat="1" ht="90" customHeight="1" x14ac:dyDescent="0.35">
      <c r="A66" s="115"/>
      <c r="B66" s="115"/>
      <c r="C66" s="37">
        <v>2022</v>
      </c>
      <c r="D66" s="81" t="s">
        <v>51</v>
      </c>
      <c r="E66" s="116" t="s">
        <v>30</v>
      </c>
      <c r="F66" s="36">
        <f t="shared" ref="F66:F68" si="8">G66+H66+I66+J66</f>
        <v>0</v>
      </c>
      <c r="G66" s="36">
        <v>0</v>
      </c>
      <c r="H66" s="36">
        <v>0</v>
      </c>
      <c r="I66" s="36">
        <v>0</v>
      </c>
      <c r="J66" s="36">
        <v>0</v>
      </c>
      <c r="K66" s="37">
        <v>2022</v>
      </c>
      <c r="L66" s="115"/>
      <c r="M66" s="38"/>
    </row>
    <row r="67" spans="1:13" s="39" customFormat="1" ht="99" customHeight="1" x14ac:dyDescent="0.35">
      <c r="A67" s="115"/>
      <c r="B67" s="115"/>
      <c r="C67" s="37">
        <v>2023</v>
      </c>
      <c r="D67" s="81" t="s">
        <v>51</v>
      </c>
      <c r="E67" s="127"/>
      <c r="F67" s="36">
        <f t="shared" si="8"/>
        <v>0</v>
      </c>
      <c r="G67" s="36">
        <v>0</v>
      </c>
      <c r="H67" s="36">
        <v>0</v>
      </c>
      <c r="I67" s="36">
        <v>0</v>
      </c>
      <c r="J67" s="36">
        <v>0</v>
      </c>
      <c r="K67" s="37">
        <v>2023</v>
      </c>
      <c r="L67" s="115"/>
      <c r="M67" s="38"/>
    </row>
    <row r="68" spans="1:13" s="39" customFormat="1" ht="89.25" customHeight="1" x14ac:dyDescent="0.35">
      <c r="A68" s="115"/>
      <c r="B68" s="115"/>
      <c r="C68" s="37">
        <v>2024</v>
      </c>
      <c r="D68" s="81" t="s">
        <v>51</v>
      </c>
      <c r="E68" s="125"/>
      <c r="F68" s="36">
        <f t="shared" si="8"/>
        <v>0</v>
      </c>
      <c r="G68" s="36">
        <v>0</v>
      </c>
      <c r="H68" s="36">
        <v>0</v>
      </c>
      <c r="I68" s="36">
        <v>0</v>
      </c>
      <c r="J68" s="36">
        <v>0</v>
      </c>
      <c r="K68" s="37">
        <v>2024</v>
      </c>
      <c r="L68" s="115"/>
      <c r="M68" s="38"/>
    </row>
    <row r="69" spans="1:13" s="29" customFormat="1" ht="31.5" customHeight="1" x14ac:dyDescent="0.35">
      <c r="A69" s="108" t="s">
        <v>52</v>
      </c>
      <c r="B69" s="108" t="s">
        <v>53</v>
      </c>
      <c r="C69" s="71" t="s">
        <v>21</v>
      </c>
      <c r="D69" s="74"/>
      <c r="E69" s="21"/>
      <c r="F69" s="20">
        <f>SUM(F70:F74)</f>
        <v>14073854.220000001</v>
      </c>
      <c r="G69" s="20">
        <f t="shared" ref="G69:J69" si="9">SUM(G70:G74)</f>
        <v>0</v>
      </c>
      <c r="H69" s="20">
        <f t="shared" si="9"/>
        <v>0</v>
      </c>
      <c r="I69" s="20">
        <f t="shared" si="9"/>
        <v>14073854.220000001</v>
      </c>
      <c r="J69" s="20">
        <f t="shared" si="9"/>
        <v>0</v>
      </c>
      <c r="K69" s="21" t="s">
        <v>28</v>
      </c>
      <c r="L69" s="108" t="s">
        <v>23</v>
      </c>
      <c r="M69" s="28"/>
    </row>
    <row r="70" spans="1:13" s="22" customFormat="1" ht="141.75" customHeight="1" x14ac:dyDescent="0.35">
      <c r="A70" s="108"/>
      <c r="B70" s="108"/>
      <c r="C70" s="26">
        <v>2020</v>
      </c>
      <c r="D70" s="72" t="s">
        <v>54</v>
      </c>
      <c r="E70" s="108" t="s">
        <v>55</v>
      </c>
      <c r="F70" s="30">
        <v>2518738.59</v>
      </c>
      <c r="G70" s="30">
        <v>0</v>
      </c>
      <c r="H70" s="30">
        <v>0</v>
      </c>
      <c r="I70" s="30">
        <v>2518738.59</v>
      </c>
      <c r="J70" s="30">
        <v>0</v>
      </c>
      <c r="K70" s="26">
        <v>2020</v>
      </c>
      <c r="L70" s="108"/>
      <c r="M70" s="27"/>
    </row>
    <row r="71" spans="1:13" s="22" customFormat="1" ht="135.75" customHeight="1" x14ac:dyDescent="0.35">
      <c r="A71" s="108"/>
      <c r="B71" s="108"/>
      <c r="C71" s="26">
        <v>2021</v>
      </c>
      <c r="D71" s="72" t="s">
        <v>54</v>
      </c>
      <c r="E71" s="108"/>
      <c r="F71" s="30">
        <v>3433615.67</v>
      </c>
      <c r="G71" s="30">
        <v>0</v>
      </c>
      <c r="H71" s="30">
        <v>0</v>
      </c>
      <c r="I71" s="30">
        <v>3433615.67</v>
      </c>
      <c r="J71" s="30">
        <v>0</v>
      </c>
      <c r="K71" s="26">
        <v>2021</v>
      </c>
      <c r="L71" s="108"/>
      <c r="M71" s="27"/>
    </row>
    <row r="72" spans="1:13" s="22" customFormat="1" ht="154.5" customHeight="1" x14ac:dyDescent="0.35">
      <c r="A72" s="108"/>
      <c r="B72" s="108"/>
      <c r="C72" s="26">
        <v>2022</v>
      </c>
      <c r="D72" s="72" t="s">
        <v>54</v>
      </c>
      <c r="E72" s="108"/>
      <c r="F72" s="30">
        <v>2263833.3199999998</v>
      </c>
      <c r="G72" s="30">
        <v>0</v>
      </c>
      <c r="H72" s="30">
        <v>0</v>
      </c>
      <c r="I72" s="30">
        <v>2263833.3199999998</v>
      </c>
      <c r="J72" s="30">
        <v>0</v>
      </c>
      <c r="K72" s="26">
        <v>2022</v>
      </c>
      <c r="L72" s="108"/>
      <c r="M72" s="27"/>
    </row>
    <row r="73" spans="1:13" s="22" customFormat="1" ht="136.5" customHeight="1" x14ac:dyDescent="0.35">
      <c r="A73" s="108"/>
      <c r="B73" s="108"/>
      <c r="C73" s="26">
        <v>2023</v>
      </c>
      <c r="D73" s="72" t="s">
        <v>54</v>
      </c>
      <c r="E73" s="108"/>
      <c r="F73" s="30">
        <v>2363833.3199999998</v>
      </c>
      <c r="G73" s="30">
        <v>0</v>
      </c>
      <c r="H73" s="30">
        <v>0</v>
      </c>
      <c r="I73" s="30">
        <v>2363833.3199999998</v>
      </c>
      <c r="J73" s="30">
        <v>0</v>
      </c>
      <c r="K73" s="26">
        <v>2023</v>
      </c>
      <c r="L73" s="108"/>
      <c r="M73" s="27"/>
    </row>
    <row r="74" spans="1:13" s="22" customFormat="1" ht="131.25" customHeight="1" x14ac:dyDescent="0.35">
      <c r="A74" s="108"/>
      <c r="B74" s="108"/>
      <c r="C74" s="26">
        <v>2024</v>
      </c>
      <c r="D74" s="72" t="s">
        <v>54</v>
      </c>
      <c r="E74" s="108"/>
      <c r="F74" s="30">
        <v>3493833.32</v>
      </c>
      <c r="G74" s="30">
        <v>0</v>
      </c>
      <c r="H74" s="30">
        <v>0</v>
      </c>
      <c r="I74" s="30">
        <v>3493833.32</v>
      </c>
      <c r="J74" s="30">
        <v>0</v>
      </c>
      <c r="K74" s="26">
        <v>2024</v>
      </c>
      <c r="L74" s="108"/>
      <c r="M74" s="27"/>
    </row>
    <row r="75" spans="1:13" s="29" customFormat="1" ht="32.25" customHeight="1" x14ac:dyDescent="0.35">
      <c r="A75" s="108" t="s">
        <v>56</v>
      </c>
      <c r="B75" s="108" t="s">
        <v>53</v>
      </c>
      <c r="C75" s="71" t="s">
        <v>21</v>
      </c>
      <c r="D75" s="74"/>
      <c r="E75" s="83"/>
      <c r="F75" s="20">
        <v>0</v>
      </c>
      <c r="G75" s="20">
        <v>0</v>
      </c>
      <c r="H75" s="20">
        <v>0</v>
      </c>
      <c r="I75" s="20">
        <v>0</v>
      </c>
      <c r="J75" s="20">
        <v>0</v>
      </c>
      <c r="K75" s="21" t="s">
        <v>28</v>
      </c>
      <c r="L75" s="108"/>
      <c r="M75" s="28"/>
    </row>
    <row r="76" spans="1:13" s="22" customFormat="1" ht="32.25" customHeight="1" x14ac:dyDescent="0.35">
      <c r="A76" s="108"/>
      <c r="B76" s="108"/>
      <c r="C76" s="26">
        <v>2020</v>
      </c>
      <c r="D76" s="110" t="s">
        <v>57</v>
      </c>
      <c r="E76" s="108" t="s">
        <v>30</v>
      </c>
      <c r="F76" s="30">
        <v>0</v>
      </c>
      <c r="G76" s="30">
        <v>0</v>
      </c>
      <c r="H76" s="30">
        <v>0</v>
      </c>
      <c r="I76" s="30">
        <v>0</v>
      </c>
      <c r="J76" s="30">
        <v>0</v>
      </c>
      <c r="K76" s="26">
        <v>2020</v>
      </c>
      <c r="L76" s="108"/>
      <c r="M76" s="27"/>
    </row>
    <row r="77" spans="1:13" s="22" customFormat="1" ht="34.5" customHeight="1" x14ac:dyDescent="0.35">
      <c r="A77" s="108"/>
      <c r="B77" s="108"/>
      <c r="C77" s="26">
        <v>2021</v>
      </c>
      <c r="D77" s="110"/>
      <c r="E77" s="108"/>
      <c r="F77" s="30">
        <v>0</v>
      </c>
      <c r="G77" s="30">
        <v>0</v>
      </c>
      <c r="H77" s="30">
        <v>0</v>
      </c>
      <c r="I77" s="30">
        <v>0</v>
      </c>
      <c r="J77" s="30">
        <v>0</v>
      </c>
      <c r="K77" s="26">
        <v>2021</v>
      </c>
      <c r="L77" s="108"/>
      <c r="M77" s="27"/>
    </row>
    <row r="78" spans="1:13" s="22" customFormat="1" ht="27.75" customHeight="1" x14ac:dyDescent="0.35">
      <c r="A78" s="108"/>
      <c r="B78" s="108"/>
      <c r="C78" s="26">
        <v>2022</v>
      </c>
      <c r="D78" s="110"/>
      <c r="E78" s="108"/>
      <c r="F78" s="30">
        <v>0</v>
      </c>
      <c r="G78" s="30">
        <v>0</v>
      </c>
      <c r="H78" s="30">
        <v>0</v>
      </c>
      <c r="I78" s="30">
        <v>0</v>
      </c>
      <c r="J78" s="30">
        <v>0</v>
      </c>
      <c r="K78" s="26">
        <v>2022</v>
      </c>
      <c r="L78" s="108"/>
      <c r="M78" s="27"/>
    </row>
    <row r="79" spans="1:13" s="22" customFormat="1" ht="32.25" customHeight="1" x14ac:dyDescent="0.35">
      <c r="A79" s="108"/>
      <c r="B79" s="108"/>
      <c r="C79" s="26">
        <v>2023</v>
      </c>
      <c r="D79" s="110"/>
      <c r="E79" s="108"/>
      <c r="F79" s="30">
        <v>0</v>
      </c>
      <c r="G79" s="30">
        <v>0</v>
      </c>
      <c r="H79" s="30">
        <v>0</v>
      </c>
      <c r="I79" s="30">
        <v>0</v>
      </c>
      <c r="J79" s="30">
        <v>0</v>
      </c>
      <c r="K79" s="26">
        <v>2023</v>
      </c>
      <c r="L79" s="108"/>
      <c r="M79" s="27"/>
    </row>
    <row r="80" spans="1:13" s="22" customFormat="1" ht="39.75" customHeight="1" x14ac:dyDescent="0.35">
      <c r="A80" s="108"/>
      <c r="B80" s="108"/>
      <c r="C80" s="26">
        <v>2024</v>
      </c>
      <c r="D80" s="110"/>
      <c r="E80" s="108"/>
      <c r="F80" s="30">
        <v>0</v>
      </c>
      <c r="G80" s="30">
        <v>0</v>
      </c>
      <c r="H80" s="30">
        <v>0</v>
      </c>
      <c r="I80" s="30">
        <v>0</v>
      </c>
      <c r="J80" s="30">
        <v>0</v>
      </c>
      <c r="K80" s="26">
        <v>2024</v>
      </c>
      <c r="L80" s="108"/>
      <c r="M80" s="27"/>
    </row>
    <row r="81" spans="1:13" s="29" customFormat="1" ht="24" customHeight="1" x14ac:dyDescent="0.35">
      <c r="A81" s="108" t="s">
        <v>58</v>
      </c>
      <c r="B81" s="108" t="s">
        <v>59</v>
      </c>
      <c r="C81" s="71" t="s">
        <v>21</v>
      </c>
      <c r="D81" s="74"/>
      <c r="E81" s="83"/>
      <c r="F81" s="20">
        <v>0</v>
      </c>
      <c r="G81" s="20">
        <v>0</v>
      </c>
      <c r="H81" s="20">
        <v>0</v>
      </c>
      <c r="I81" s="20">
        <v>0</v>
      </c>
      <c r="J81" s="20">
        <v>0</v>
      </c>
      <c r="K81" s="21"/>
      <c r="L81" s="108"/>
      <c r="M81" s="28"/>
    </row>
    <row r="82" spans="1:13" s="22" customFormat="1" ht="20.25" customHeight="1" x14ac:dyDescent="0.35">
      <c r="A82" s="108"/>
      <c r="B82" s="108"/>
      <c r="C82" s="26">
        <v>2020</v>
      </c>
      <c r="D82" s="110" t="s">
        <v>60</v>
      </c>
      <c r="E82" s="108" t="s">
        <v>30</v>
      </c>
      <c r="F82" s="30">
        <v>0</v>
      </c>
      <c r="G82" s="30">
        <v>0</v>
      </c>
      <c r="H82" s="30">
        <v>0</v>
      </c>
      <c r="I82" s="30">
        <v>0</v>
      </c>
      <c r="J82" s="30">
        <v>0</v>
      </c>
      <c r="K82" s="26">
        <v>2020</v>
      </c>
      <c r="L82" s="108"/>
      <c r="M82" s="27"/>
    </row>
    <row r="83" spans="1:13" s="22" customFormat="1" ht="41.25" customHeight="1" x14ac:dyDescent="0.35">
      <c r="A83" s="108"/>
      <c r="B83" s="108"/>
      <c r="C83" s="26">
        <v>2021</v>
      </c>
      <c r="D83" s="110"/>
      <c r="E83" s="108"/>
      <c r="F83" s="30">
        <v>0</v>
      </c>
      <c r="G83" s="30">
        <v>0</v>
      </c>
      <c r="H83" s="30">
        <v>0</v>
      </c>
      <c r="I83" s="30">
        <v>0</v>
      </c>
      <c r="J83" s="30">
        <v>0</v>
      </c>
      <c r="K83" s="26">
        <v>2021</v>
      </c>
      <c r="L83" s="108"/>
      <c r="M83" s="27"/>
    </row>
    <row r="84" spans="1:13" s="22" customFormat="1" ht="26.25" customHeight="1" x14ac:dyDescent="0.35">
      <c r="A84" s="108"/>
      <c r="B84" s="108"/>
      <c r="C84" s="26">
        <v>2022</v>
      </c>
      <c r="D84" s="110"/>
      <c r="E84" s="108"/>
      <c r="F84" s="30">
        <v>0</v>
      </c>
      <c r="G84" s="30">
        <v>0</v>
      </c>
      <c r="H84" s="30">
        <v>0</v>
      </c>
      <c r="I84" s="30">
        <v>0</v>
      </c>
      <c r="J84" s="30">
        <v>0</v>
      </c>
      <c r="K84" s="26">
        <v>2022</v>
      </c>
      <c r="L84" s="108"/>
      <c r="M84" s="27"/>
    </row>
    <row r="85" spans="1:13" s="22" customFormat="1" ht="32.25" customHeight="1" x14ac:dyDescent="0.35">
      <c r="A85" s="108"/>
      <c r="B85" s="108"/>
      <c r="C85" s="26">
        <v>2023</v>
      </c>
      <c r="D85" s="110"/>
      <c r="E85" s="108"/>
      <c r="F85" s="30">
        <v>0</v>
      </c>
      <c r="G85" s="30">
        <v>0</v>
      </c>
      <c r="H85" s="30">
        <v>0</v>
      </c>
      <c r="I85" s="30">
        <v>0</v>
      </c>
      <c r="J85" s="30">
        <v>0</v>
      </c>
      <c r="K85" s="26">
        <v>2023</v>
      </c>
      <c r="L85" s="108"/>
      <c r="M85" s="27"/>
    </row>
    <row r="86" spans="1:13" s="22" customFormat="1" ht="39" customHeight="1" x14ac:dyDescent="0.35">
      <c r="A86" s="108"/>
      <c r="B86" s="108"/>
      <c r="C86" s="26">
        <v>2024</v>
      </c>
      <c r="D86" s="110"/>
      <c r="E86" s="108"/>
      <c r="F86" s="30">
        <v>0</v>
      </c>
      <c r="G86" s="30">
        <v>0</v>
      </c>
      <c r="H86" s="30">
        <v>0</v>
      </c>
      <c r="I86" s="30">
        <v>0</v>
      </c>
      <c r="J86" s="30">
        <v>0</v>
      </c>
      <c r="K86" s="26">
        <v>2024</v>
      </c>
      <c r="L86" s="108"/>
      <c r="M86" s="27"/>
    </row>
    <row r="87" spans="1:13" s="29" customFormat="1" ht="21" customHeight="1" x14ac:dyDescent="0.35">
      <c r="A87" s="108" t="s">
        <v>61</v>
      </c>
      <c r="B87" s="108" t="s">
        <v>62</v>
      </c>
      <c r="C87" s="71" t="s">
        <v>21</v>
      </c>
      <c r="D87" s="74"/>
      <c r="E87" s="50"/>
      <c r="F87" s="20">
        <f>F88+F89+F90+F91+F92</f>
        <v>15015282.32</v>
      </c>
      <c r="G87" s="20">
        <v>0</v>
      </c>
      <c r="H87" s="20">
        <f>H88+H89+H90+H91+H92</f>
        <v>0</v>
      </c>
      <c r="I87" s="20">
        <f>I88+I89+I90+I91+I92</f>
        <v>15015282.32</v>
      </c>
      <c r="J87" s="20">
        <v>0</v>
      </c>
      <c r="K87" s="21" t="s">
        <v>28</v>
      </c>
      <c r="L87" s="108" t="s">
        <v>23</v>
      </c>
      <c r="M87" s="28"/>
    </row>
    <row r="88" spans="1:13" s="22" customFormat="1" ht="70.5" customHeight="1" x14ac:dyDescent="0.35">
      <c r="A88" s="108"/>
      <c r="B88" s="108"/>
      <c r="C88" s="26">
        <v>2020</v>
      </c>
      <c r="D88" s="76" t="s">
        <v>63</v>
      </c>
      <c r="E88" s="108" t="s">
        <v>64</v>
      </c>
      <c r="F88" s="30">
        <v>6871688.1100000003</v>
      </c>
      <c r="G88" s="30">
        <v>0</v>
      </c>
      <c r="H88" s="30">
        <v>0</v>
      </c>
      <c r="I88" s="30">
        <v>6871688.1100000003</v>
      </c>
      <c r="J88" s="30">
        <v>0</v>
      </c>
      <c r="K88" s="26">
        <v>2020</v>
      </c>
      <c r="L88" s="108"/>
      <c r="M88" s="27"/>
    </row>
    <row r="89" spans="1:13" s="22" customFormat="1" ht="53.25" customHeight="1" x14ac:dyDescent="0.35">
      <c r="A89" s="108"/>
      <c r="B89" s="108"/>
      <c r="C89" s="26">
        <v>2021</v>
      </c>
      <c r="D89" s="76" t="s">
        <v>63</v>
      </c>
      <c r="E89" s="108"/>
      <c r="F89" s="30">
        <f>G89+H89+I89+J89</f>
        <v>5268459.03</v>
      </c>
      <c r="G89" s="30">
        <v>0</v>
      </c>
      <c r="H89" s="30">
        <v>0</v>
      </c>
      <c r="I89" s="30">
        <v>5268459.03</v>
      </c>
      <c r="J89" s="30">
        <v>0</v>
      </c>
      <c r="K89" s="26">
        <v>2021</v>
      </c>
      <c r="L89" s="108"/>
      <c r="M89" s="27"/>
    </row>
    <row r="90" spans="1:13" s="22" customFormat="1" ht="69.75" customHeight="1" x14ac:dyDescent="0.35">
      <c r="A90" s="108"/>
      <c r="B90" s="108"/>
      <c r="C90" s="26">
        <v>2022</v>
      </c>
      <c r="D90" s="76" t="s">
        <v>63</v>
      </c>
      <c r="E90" s="108"/>
      <c r="F90" s="30">
        <f>G90+H90+I90+J90</f>
        <v>2022433.68</v>
      </c>
      <c r="G90" s="30">
        <v>0</v>
      </c>
      <c r="H90" s="30">
        <v>0</v>
      </c>
      <c r="I90" s="30">
        <v>2022433.68</v>
      </c>
      <c r="J90" s="30">
        <v>0</v>
      </c>
      <c r="K90" s="26">
        <v>2022</v>
      </c>
      <c r="L90" s="108"/>
      <c r="M90" s="27"/>
    </row>
    <row r="91" spans="1:13" s="22" customFormat="1" ht="57.75" customHeight="1" x14ac:dyDescent="0.35">
      <c r="A91" s="108"/>
      <c r="B91" s="108"/>
      <c r="C91" s="26">
        <v>2023</v>
      </c>
      <c r="D91" s="76" t="s">
        <v>63</v>
      </c>
      <c r="E91" s="108"/>
      <c r="F91" s="30">
        <f>G91+H91+I91+J91</f>
        <v>426350.75</v>
      </c>
      <c r="G91" s="30">
        <v>0</v>
      </c>
      <c r="H91" s="30">
        <v>0</v>
      </c>
      <c r="I91" s="30">
        <v>426350.75</v>
      </c>
      <c r="J91" s="30">
        <v>0</v>
      </c>
      <c r="K91" s="26">
        <v>2023</v>
      </c>
      <c r="L91" s="108"/>
      <c r="M91" s="27"/>
    </row>
    <row r="92" spans="1:13" s="22" customFormat="1" ht="62.25" customHeight="1" x14ac:dyDescent="0.35">
      <c r="A92" s="108"/>
      <c r="B92" s="108"/>
      <c r="C92" s="26">
        <v>2024</v>
      </c>
      <c r="D92" s="76" t="s">
        <v>63</v>
      </c>
      <c r="E92" s="108"/>
      <c r="F92" s="30">
        <f>G92+H92+I92+J92</f>
        <v>426350.75</v>
      </c>
      <c r="G92" s="30">
        <v>0</v>
      </c>
      <c r="H92" s="30">
        <v>0</v>
      </c>
      <c r="I92" s="30">
        <v>426350.75</v>
      </c>
      <c r="J92" s="30">
        <v>0</v>
      </c>
      <c r="K92" s="26">
        <v>2024</v>
      </c>
      <c r="L92" s="108"/>
      <c r="M92" s="27"/>
    </row>
    <row r="93" spans="1:13" s="29" customFormat="1" ht="29.25" customHeight="1" x14ac:dyDescent="0.35">
      <c r="A93" s="108" t="s">
        <v>65</v>
      </c>
      <c r="B93" s="108" t="s">
        <v>66</v>
      </c>
      <c r="C93" s="71" t="s">
        <v>21</v>
      </c>
      <c r="D93" s="74"/>
      <c r="E93" s="21"/>
      <c r="F93" s="20">
        <f>F94+F95+F96+F97+F98</f>
        <v>1267509.22</v>
      </c>
      <c r="G93" s="20">
        <f>G94+G95+G96+G97+G98</f>
        <v>0</v>
      </c>
      <c r="H93" s="20">
        <f>H94+H95+H96+H97+H98</f>
        <v>0</v>
      </c>
      <c r="I93" s="20">
        <f>I94+I95+I96+I97+I98</f>
        <v>1267509.22</v>
      </c>
      <c r="J93" s="20">
        <f>J94+J95+J96+J97+J98</f>
        <v>0</v>
      </c>
      <c r="K93" s="21" t="s">
        <v>67</v>
      </c>
      <c r="L93" s="108" t="s">
        <v>23</v>
      </c>
      <c r="M93" s="28"/>
    </row>
    <row r="94" spans="1:13" s="22" customFormat="1" ht="53.25" customHeight="1" x14ac:dyDescent="0.35">
      <c r="A94" s="108"/>
      <c r="B94" s="108"/>
      <c r="C94" s="26">
        <v>2020</v>
      </c>
      <c r="D94" s="72" t="s">
        <v>68</v>
      </c>
      <c r="E94" s="108" t="s">
        <v>69</v>
      </c>
      <c r="F94" s="30">
        <f>J94+I94+H94+G94</f>
        <v>0</v>
      </c>
      <c r="G94" s="30">
        <v>0</v>
      </c>
      <c r="H94" s="30">
        <v>0</v>
      </c>
      <c r="I94" s="30">
        <v>0</v>
      </c>
      <c r="J94" s="30">
        <v>0</v>
      </c>
      <c r="K94" s="26">
        <v>2020</v>
      </c>
      <c r="L94" s="108"/>
      <c r="M94" s="27"/>
    </row>
    <row r="95" spans="1:13" s="22" customFormat="1" ht="75.75" customHeight="1" x14ac:dyDescent="0.35">
      <c r="A95" s="108"/>
      <c r="B95" s="108"/>
      <c r="C95" s="26">
        <v>2021</v>
      </c>
      <c r="D95" s="72" t="s">
        <v>251</v>
      </c>
      <c r="E95" s="108"/>
      <c r="F95" s="30">
        <v>100000</v>
      </c>
      <c r="G95" s="30">
        <v>0</v>
      </c>
      <c r="H95" s="30">
        <v>0</v>
      </c>
      <c r="I95" s="30">
        <v>100000</v>
      </c>
      <c r="J95" s="30">
        <v>0</v>
      </c>
      <c r="K95" s="26">
        <v>2021</v>
      </c>
      <c r="L95" s="108"/>
      <c r="M95" s="27"/>
    </row>
    <row r="96" spans="1:13" s="22" customFormat="1" ht="59.25" customHeight="1" x14ac:dyDescent="0.35">
      <c r="A96" s="108"/>
      <c r="B96" s="108"/>
      <c r="C96" s="26">
        <v>2022</v>
      </c>
      <c r="D96" s="72" t="s">
        <v>250</v>
      </c>
      <c r="E96" s="108"/>
      <c r="F96" s="30">
        <v>400000</v>
      </c>
      <c r="G96" s="30">
        <v>0</v>
      </c>
      <c r="H96" s="30">
        <v>0</v>
      </c>
      <c r="I96" s="30">
        <v>400000</v>
      </c>
      <c r="J96" s="30">
        <v>0</v>
      </c>
      <c r="K96" s="26">
        <v>2022</v>
      </c>
      <c r="L96" s="108"/>
      <c r="M96" s="27"/>
    </row>
    <row r="97" spans="1:13" s="22" customFormat="1" ht="53.25" customHeight="1" x14ac:dyDescent="0.35">
      <c r="A97" s="108"/>
      <c r="B97" s="108"/>
      <c r="C97" s="26">
        <v>2023</v>
      </c>
      <c r="D97" s="72" t="s">
        <v>68</v>
      </c>
      <c r="E97" s="108"/>
      <c r="F97" s="30">
        <v>491224.22</v>
      </c>
      <c r="G97" s="30">
        <v>0</v>
      </c>
      <c r="H97" s="30">
        <v>0</v>
      </c>
      <c r="I97" s="30">
        <v>491224.22</v>
      </c>
      <c r="J97" s="30">
        <v>0</v>
      </c>
      <c r="K97" s="26">
        <v>2023</v>
      </c>
      <c r="L97" s="108"/>
      <c r="M97" s="27"/>
    </row>
    <row r="98" spans="1:13" s="22" customFormat="1" ht="55.5" customHeight="1" x14ac:dyDescent="0.35">
      <c r="A98" s="108"/>
      <c r="B98" s="108"/>
      <c r="C98" s="26">
        <v>2024</v>
      </c>
      <c r="D98" s="72" t="s">
        <v>68</v>
      </c>
      <c r="E98" s="108"/>
      <c r="F98" s="30">
        <v>276285</v>
      </c>
      <c r="G98" s="30">
        <v>0</v>
      </c>
      <c r="H98" s="30">
        <v>0</v>
      </c>
      <c r="I98" s="30">
        <v>276285</v>
      </c>
      <c r="J98" s="30">
        <v>0</v>
      </c>
      <c r="K98" s="26">
        <v>2024</v>
      </c>
      <c r="L98" s="108"/>
      <c r="M98" s="27"/>
    </row>
    <row r="99" spans="1:13" s="29" customFormat="1" ht="24" customHeight="1" x14ac:dyDescent="0.35">
      <c r="A99" s="108" t="s">
        <v>70</v>
      </c>
      <c r="B99" s="108" t="s">
        <v>71</v>
      </c>
      <c r="C99" s="71" t="s">
        <v>21</v>
      </c>
      <c r="D99" s="74"/>
      <c r="E99" s="21"/>
      <c r="F99" s="20">
        <f>F100+F101+F102+F103+F104</f>
        <v>0</v>
      </c>
      <c r="G99" s="20">
        <f t="shared" ref="G99:J99" si="10">G100+G101+G102+G103+G104</f>
        <v>0</v>
      </c>
      <c r="H99" s="20">
        <f t="shared" si="10"/>
        <v>0</v>
      </c>
      <c r="I99" s="20">
        <f t="shared" si="10"/>
        <v>0</v>
      </c>
      <c r="J99" s="20">
        <f t="shared" si="10"/>
        <v>0</v>
      </c>
      <c r="K99" s="21"/>
      <c r="L99" s="108" t="s">
        <v>44</v>
      </c>
      <c r="M99" s="28"/>
    </row>
    <row r="100" spans="1:13" s="22" customFormat="1" ht="26.25" customHeight="1" x14ac:dyDescent="0.35">
      <c r="A100" s="108"/>
      <c r="B100" s="108"/>
      <c r="C100" s="26">
        <v>2020</v>
      </c>
      <c r="D100" s="110" t="s">
        <v>72</v>
      </c>
      <c r="E100" s="126" t="s">
        <v>30</v>
      </c>
      <c r="F100" s="30">
        <v>0</v>
      </c>
      <c r="G100" s="30">
        <v>0</v>
      </c>
      <c r="H100" s="30">
        <v>0</v>
      </c>
      <c r="I100" s="30">
        <v>0</v>
      </c>
      <c r="J100" s="30">
        <v>0</v>
      </c>
      <c r="K100" s="26">
        <v>2020</v>
      </c>
      <c r="L100" s="108"/>
      <c r="M100" s="27"/>
    </row>
    <row r="101" spans="1:13" s="22" customFormat="1" ht="26.25" customHeight="1" x14ac:dyDescent="0.35">
      <c r="A101" s="108"/>
      <c r="B101" s="108"/>
      <c r="C101" s="26">
        <v>2021</v>
      </c>
      <c r="D101" s="110"/>
      <c r="E101" s="126"/>
      <c r="F101" s="30">
        <v>0</v>
      </c>
      <c r="G101" s="30">
        <v>0</v>
      </c>
      <c r="H101" s="30">
        <v>0</v>
      </c>
      <c r="I101" s="30">
        <v>0</v>
      </c>
      <c r="J101" s="30">
        <v>0</v>
      </c>
      <c r="K101" s="26">
        <v>2021</v>
      </c>
      <c r="L101" s="108"/>
      <c r="M101" s="27"/>
    </row>
    <row r="102" spans="1:13" s="22" customFormat="1" ht="24.75" customHeight="1" x14ac:dyDescent="0.35">
      <c r="A102" s="108"/>
      <c r="B102" s="108"/>
      <c r="C102" s="26">
        <v>2022</v>
      </c>
      <c r="D102" s="110"/>
      <c r="E102" s="126"/>
      <c r="F102" s="30">
        <v>0</v>
      </c>
      <c r="G102" s="30">
        <v>0</v>
      </c>
      <c r="H102" s="30">
        <v>0</v>
      </c>
      <c r="I102" s="30">
        <v>0</v>
      </c>
      <c r="J102" s="30">
        <v>0</v>
      </c>
      <c r="K102" s="26">
        <v>2022</v>
      </c>
      <c r="L102" s="108"/>
      <c r="M102" s="27"/>
    </row>
    <row r="103" spans="1:13" s="22" customFormat="1" ht="24" customHeight="1" x14ac:dyDescent="0.35">
      <c r="A103" s="108"/>
      <c r="B103" s="108"/>
      <c r="C103" s="26">
        <v>2023</v>
      </c>
      <c r="D103" s="110"/>
      <c r="E103" s="126"/>
      <c r="F103" s="30">
        <v>0</v>
      </c>
      <c r="G103" s="30">
        <v>0</v>
      </c>
      <c r="H103" s="30">
        <v>0</v>
      </c>
      <c r="I103" s="30">
        <v>0</v>
      </c>
      <c r="J103" s="30">
        <v>0</v>
      </c>
      <c r="K103" s="26">
        <v>2023</v>
      </c>
      <c r="L103" s="108"/>
      <c r="M103" s="27"/>
    </row>
    <row r="104" spans="1:13" s="22" customFormat="1" ht="24" customHeight="1" x14ac:dyDescent="0.35">
      <c r="A104" s="108"/>
      <c r="B104" s="108"/>
      <c r="C104" s="26">
        <v>2024</v>
      </c>
      <c r="D104" s="110"/>
      <c r="E104" s="126"/>
      <c r="F104" s="30">
        <v>0</v>
      </c>
      <c r="G104" s="30">
        <v>0</v>
      </c>
      <c r="H104" s="30">
        <v>0</v>
      </c>
      <c r="I104" s="30">
        <v>0</v>
      </c>
      <c r="J104" s="30">
        <v>0</v>
      </c>
      <c r="K104" s="26">
        <v>2024</v>
      </c>
      <c r="L104" s="108"/>
      <c r="M104" s="27"/>
    </row>
    <row r="105" spans="1:13" s="29" customFormat="1" ht="32.25" customHeight="1" x14ac:dyDescent="0.35">
      <c r="A105" s="108">
        <v>11</v>
      </c>
      <c r="B105" s="108" t="s">
        <v>73</v>
      </c>
      <c r="C105" s="71" t="s">
        <v>21</v>
      </c>
      <c r="D105" s="74"/>
      <c r="E105" s="84"/>
      <c r="F105" s="20">
        <f>F106+F107+F108+F109+F110</f>
        <v>39980872.140000001</v>
      </c>
      <c r="G105" s="20">
        <f>G106+G107+G108+G109+G110</f>
        <v>0</v>
      </c>
      <c r="H105" s="20">
        <f>H106+H107+H108+H109+H110</f>
        <v>11524445.98</v>
      </c>
      <c r="I105" s="20">
        <f>I106+I107+I108+I109+I110</f>
        <v>28456426.16</v>
      </c>
      <c r="J105" s="20">
        <f>J106+J107+J108+J109+J110</f>
        <v>0</v>
      </c>
      <c r="K105" s="21"/>
      <c r="L105" s="108" t="s">
        <v>23</v>
      </c>
      <c r="M105" s="28"/>
    </row>
    <row r="106" spans="1:13" s="22" customFormat="1" ht="51.75" customHeight="1" x14ac:dyDescent="0.35">
      <c r="A106" s="108"/>
      <c r="B106" s="108"/>
      <c r="C106" s="26">
        <v>2020</v>
      </c>
      <c r="D106" s="72" t="s">
        <v>74</v>
      </c>
      <c r="E106" s="108" t="s">
        <v>69</v>
      </c>
      <c r="F106" s="30">
        <f>G106+H106+I106+J106</f>
        <v>23000000</v>
      </c>
      <c r="G106" s="30">
        <v>0</v>
      </c>
      <c r="H106" s="30">
        <v>0</v>
      </c>
      <c r="I106" s="30">
        <v>23000000</v>
      </c>
      <c r="J106" s="30">
        <v>0</v>
      </c>
      <c r="K106" s="26">
        <v>2020</v>
      </c>
      <c r="L106" s="108"/>
      <c r="M106" s="27"/>
    </row>
    <row r="107" spans="1:13" s="22" customFormat="1" ht="54.75" customHeight="1" x14ac:dyDescent="0.35">
      <c r="A107" s="108"/>
      <c r="B107" s="108"/>
      <c r="C107" s="26">
        <v>2021</v>
      </c>
      <c r="D107" s="72" t="s">
        <v>75</v>
      </c>
      <c r="E107" s="108"/>
      <c r="F107" s="30">
        <f t="shared" ref="F107:F110" si="11">G107+H107+I107+J107</f>
        <v>11880872.140000001</v>
      </c>
      <c r="G107" s="30">
        <v>0</v>
      </c>
      <c r="H107" s="30">
        <v>11524445.98</v>
      </c>
      <c r="I107" s="30">
        <v>356426.16</v>
      </c>
      <c r="J107" s="30">
        <v>0</v>
      </c>
      <c r="K107" s="26">
        <v>2021</v>
      </c>
      <c r="L107" s="108"/>
      <c r="M107" s="27"/>
    </row>
    <row r="108" spans="1:13" s="22" customFormat="1" ht="51.75" customHeight="1" x14ac:dyDescent="0.35">
      <c r="A108" s="108"/>
      <c r="B108" s="108"/>
      <c r="C108" s="26">
        <v>2022</v>
      </c>
      <c r="D108" s="72" t="s">
        <v>74</v>
      </c>
      <c r="E108" s="108"/>
      <c r="F108" s="30">
        <f t="shared" si="11"/>
        <v>1700000</v>
      </c>
      <c r="G108" s="30">
        <v>0</v>
      </c>
      <c r="H108" s="30">
        <v>0</v>
      </c>
      <c r="I108" s="30">
        <v>1700000</v>
      </c>
      <c r="J108" s="30">
        <v>0</v>
      </c>
      <c r="K108" s="26">
        <v>2022</v>
      </c>
      <c r="L108" s="108"/>
      <c r="M108" s="27"/>
    </row>
    <row r="109" spans="1:13" s="22" customFormat="1" ht="57.75" customHeight="1" x14ac:dyDescent="0.35">
      <c r="A109" s="108"/>
      <c r="B109" s="108"/>
      <c r="C109" s="26">
        <v>2023</v>
      </c>
      <c r="D109" s="72" t="s">
        <v>74</v>
      </c>
      <c r="E109" s="108"/>
      <c r="F109" s="30">
        <f t="shared" si="11"/>
        <v>1700000</v>
      </c>
      <c r="G109" s="30">
        <v>0</v>
      </c>
      <c r="H109" s="30">
        <v>0</v>
      </c>
      <c r="I109" s="30">
        <v>1700000</v>
      </c>
      <c r="J109" s="30">
        <v>0</v>
      </c>
      <c r="K109" s="26">
        <v>2023</v>
      </c>
      <c r="L109" s="108"/>
      <c r="M109" s="27"/>
    </row>
    <row r="110" spans="1:13" s="22" customFormat="1" ht="52.5" customHeight="1" x14ac:dyDescent="0.35">
      <c r="A110" s="108"/>
      <c r="B110" s="108"/>
      <c r="C110" s="26">
        <v>2024</v>
      </c>
      <c r="D110" s="72" t="s">
        <v>74</v>
      </c>
      <c r="E110" s="108"/>
      <c r="F110" s="30">
        <f t="shared" si="11"/>
        <v>1700000</v>
      </c>
      <c r="G110" s="30">
        <v>0</v>
      </c>
      <c r="H110" s="30">
        <v>0</v>
      </c>
      <c r="I110" s="30">
        <v>1700000</v>
      </c>
      <c r="J110" s="30">
        <v>0</v>
      </c>
      <c r="K110" s="26">
        <v>2024</v>
      </c>
      <c r="L110" s="108"/>
      <c r="M110" s="27"/>
    </row>
    <row r="111" spans="1:13" s="29" customFormat="1" ht="22.5" customHeight="1" x14ac:dyDescent="0.35">
      <c r="A111" s="108" t="s">
        <v>76</v>
      </c>
      <c r="B111" s="108" t="s">
        <v>77</v>
      </c>
      <c r="C111" s="71" t="s">
        <v>21</v>
      </c>
      <c r="D111" s="85"/>
      <c r="E111" s="86"/>
      <c r="F111" s="45">
        <f>F117+F123+F130+F137</f>
        <v>21578380.315800004</v>
      </c>
      <c r="G111" s="45">
        <f>G117+G123+G130+G137</f>
        <v>15080634.175799999</v>
      </c>
      <c r="H111" s="45">
        <f>H117+H123+H130+H137</f>
        <v>2001582.4799999997</v>
      </c>
      <c r="I111" s="45">
        <f>I117+I123+I130+I137</f>
        <v>4496163.66</v>
      </c>
      <c r="J111" s="45">
        <f>J117+J123+J130+J137</f>
        <v>0</v>
      </c>
      <c r="K111" s="46" t="s">
        <v>28</v>
      </c>
      <c r="L111" s="108" t="s">
        <v>78</v>
      </c>
      <c r="M111" s="28"/>
    </row>
    <row r="112" spans="1:13" s="22" customFormat="1" ht="123" customHeight="1" x14ac:dyDescent="0.35">
      <c r="A112" s="108"/>
      <c r="B112" s="108"/>
      <c r="C112" s="26">
        <v>2020</v>
      </c>
      <c r="D112" s="87" t="s">
        <v>79</v>
      </c>
      <c r="E112" s="108" t="s">
        <v>268</v>
      </c>
      <c r="F112" s="47">
        <f>F118+F124+F131+F138</f>
        <v>1783365.52</v>
      </c>
      <c r="G112" s="47">
        <f t="shared" ref="G112:I112" si="12">G118+G124+G131+G138</f>
        <v>291950.69</v>
      </c>
      <c r="H112" s="47">
        <f t="shared" si="12"/>
        <v>5958.18</v>
      </c>
      <c r="I112" s="47">
        <f t="shared" si="12"/>
        <v>1485456.6500000001</v>
      </c>
      <c r="J112" s="47">
        <f>J118+J124+J131+J138</f>
        <v>0</v>
      </c>
      <c r="K112" s="48">
        <v>2020</v>
      </c>
      <c r="L112" s="108"/>
      <c r="M112" s="27"/>
    </row>
    <row r="113" spans="1:13" s="22" customFormat="1" ht="216" customHeight="1" x14ac:dyDescent="0.35">
      <c r="A113" s="108"/>
      <c r="B113" s="108"/>
      <c r="C113" s="26">
        <v>2021</v>
      </c>
      <c r="D113" s="87" t="s">
        <v>80</v>
      </c>
      <c r="E113" s="108"/>
      <c r="F113" s="47">
        <f>F119+F125+F132+F139+F126</f>
        <v>4435292.8</v>
      </c>
      <c r="G113" s="47">
        <f t="shared" ref="G113:J113" si="13">G119+G125+G132+G139+G126</f>
        <v>1844543.03</v>
      </c>
      <c r="H113" s="47">
        <f t="shared" si="13"/>
        <v>1731458.17</v>
      </c>
      <c r="I113" s="47">
        <f t="shared" si="13"/>
        <v>859291.60000000009</v>
      </c>
      <c r="J113" s="47">
        <f t="shared" si="13"/>
        <v>0</v>
      </c>
      <c r="K113" s="48">
        <v>2021</v>
      </c>
      <c r="L113" s="108"/>
      <c r="M113" s="27"/>
    </row>
    <row r="114" spans="1:13" s="22" customFormat="1" ht="226.5" customHeight="1" x14ac:dyDescent="0.35">
      <c r="A114" s="108"/>
      <c r="B114" s="108"/>
      <c r="C114" s="26">
        <v>2022</v>
      </c>
      <c r="D114" s="87" t="s">
        <v>260</v>
      </c>
      <c r="E114" s="108"/>
      <c r="F114" s="47">
        <f>F120+F127+F133+F140+F134</f>
        <v>7368090.9999999991</v>
      </c>
      <c r="G114" s="47">
        <f t="shared" ref="G114:J114" si="14">G120+G127+G133+G140+G134</f>
        <v>6726314.8799999999</v>
      </c>
      <c r="H114" s="47">
        <f t="shared" si="14"/>
        <v>137271.72999999998</v>
      </c>
      <c r="I114" s="47">
        <f t="shared" si="14"/>
        <v>504504.39</v>
      </c>
      <c r="J114" s="47">
        <f t="shared" si="14"/>
        <v>0</v>
      </c>
      <c r="K114" s="48">
        <v>2022</v>
      </c>
      <c r="L114" s="108"/>
      <c r="M114" s="27"/>
    </row>
    <row r="115" spans="1:13" s="22" customFormat="1" ht="209.25" customHeight="1" x14ac:dyDescent="0.35">
      <c r="A115" s="108"/>
      <c r="B115" s="108"/>
      <c r="C115" s="26">
        <v>2023</v>
      </c>
      <c r="D115" s="87" t="s">
        <v>262</v>
      </c>
      <c r="E115" s="108"/>
      <c r="F115" s="47">
        <f>F121+F128+F135+F141</f>
        <v>2361659</v>
      </c>
      <c r="G115" s="47">
        <f t="shared" ref="G115:J115" si="15">G121+G128+G135+G141</f>
        <v>1844543.03</v>
      </c>
      <c r="H115" s="47">
        <f t="shared" si="15"/>
        <v>37643.74</v>
      </c>
      <c r="I115" s="47">
        <f t="shared" si="15"/>
        <v>479472.23</v>
      </c>
      <c r="J115" s="47">
        <f t="shared" si="15"/>
        <v>0</v>
      </c>
      <c r="K115" s="48">
        <v>2023</v>
      </c>
      <c r="L115" s="108"/>
      <c r="M115" s="27"/>
    </row>
    <row r="116" spans="1:13" s="22" customFormat="1" ht="217.5" customHeight="1" x14ac:dyDescent="0.35">
      <c r="A116" s="108"/>
      <c r="B116" s="108"/>
      <c r="C116" s="26">
        <v>2024</v>
      </c>
      <c r="D116" s="87" t="s">
        <v>263</v>
      </c>
      <c r="E116" s="108"/>
      <c r="F116" s="47">
        <f>F122+F129+F136+F142</f>
        <v>5629971.9958000006</v>
      </c>
      <c r="G116" s="47">
        <f t="shared" ref="G116:J116" si="16">G122+G129+G136+G142</f>
        <v>4373282.5458000004</v>
      </c>
      <c r="H116" s="47">
        <f t="shared" si="16"/>
        <v>89250.66</v>
      </c>
      <c r="I116" s="47">
        <f t="shared" si="16"/>
        <v>1167438.79</v>
      </c>
      <c r="J116" s="47">
        <f t="shared" si="16"/>
        <v>0</v>
      </c>
      <c r="K116" s="48">
        <v>2024</v>
      </c>
      <c r="L116" s="108"/>
      <c r="M116" s="27"/>
    </row>
    <row r="117" spans="1:13" s="22" customFormat="1" ht="19.5" customHeight="1" x14ac:dyDescent="0.35">
      <c r="A117" s="108" t="s">
        <v>81</v>
      </c>
      <c r="B117" s="108" t="s">
        <v>82</v>
      </c>
      <c r="C117" s="71" t="s">
        <v>21</v>
      </c>
      <c r="D117" s="72"/>
      <c r="E117" s="75"/>
      <c r="F117" s="45">
        <f>F118+F119+F120+F121+F122</f>
        <v>2389354</v>
      </c>
      <c r="G117" s="45">
        <f>G118+G119+G120+G121+G122</f>
        <v>0</v>
      </c>
      <c r="H117" s="45">
        <f>H118+H119+H120+H121+H122</f>
        <v>0</v>
      </c>
      <c r="I117" s="45">
        <f>I118+I119+I120+I121+I122</f>
        <v>2389354</v>
      </c>
      <c r="J117" s="45">
        <f>J118+J119+J120+J121+J122</f>
        <v>0</v>
      </c>
      <c r="K117" s="46" t="s">
        <v>28</v>
      </c>
      <c r="L117" s="108" t="s">
        <v>83</v>
      </c>
      <c r="M117" s="27"/>
    </row>
    <row r="118" spans="1:13" s="22" customFormat="1" ht="87.75" customHeight="1" x14ac:dyDescent="0.35">
      <c r="A118" s="108"/>
      <c r="B118" s="108"/>
      <c r="C118" s="26">
        <v>2020</v>
      </c>
      <c r="D118" s="76" t="s">
        <v>84</v>
      </c>
      <c r="E118" s="108" t="s">
        <v>85</v>
      </c>
      <c r="F118" s="47">
        <f>G118+H118+I118+J118</f>
        <v>514354</v>
      </c>
      <c r="G118" s="47">
        <v>0</v>
      </c>
      <c r="H118" s="47">
        <v>0</v>
      </c>
      <c r="I118" s="47">
        <v>514354</v>
      </c>
      <c r="J118" s="47">
        <v>0</v>
      </c>
      <c r="K118" s="48">
        <v>2020</v>
      </c>
      <c r="L118" s="108"/>
      <c r="M118" s="27"/>
    </row>
    <row r="119" spans="1:13" s="22" customFormat="1" ht="179.25" customHeight="1" x14ac:dyDescent="0.35">
      <c r="A119" s="108"/>
      <c r="B119" s="108"/>
      <c r="C119" s="26">
        <v>2021</v>
      </c>
      <c r="D119" s="76" t="s">
        <v>248</v>
      </c>
      <c r="E119" s="108"/>
      <c r="F119" s="47">
        <f>G119+H119+I119+J119</f>
        <v>300000</v>
      </c>
      <c r="G119" s="47">
        <v>0</v>
      </c>
      <c r="H119" s="47">
        <v>0</v>
      </c>
      <c r="I119" s="47">
        <v>300000</v>
      </c>
      <c r="J119" s="47">
        <v>0</v>
      </c>
      <c r="K119" s="48">
        <v>2021</v>
      </c>
      <c r="L119" s="108"/>
      <c r="M119" s="27"/>
    </row>
    <row r="120" spans="1:13" s="22" customFormat="1" ht="138.75" customHeight="1" x14ac:dyDescent="0.35">
      <c r="A120" s="108"/>
      <c r="B120" s="108"/>
      <c r="C120" s="26">
        <v>2022</v>
      </c>
      <c r="D120" s="76" t="s">
        <v>258</v>
      </c>
      <c r="E120" s="108"/>
      <c r="F120" s="47">
        <v>300000</v>
      </c>
      <c r="G120" s="47">
        <v>0</v>
      </c>
      <c r="H120" s="47">
        <v>0</v>
      </c>
      <c r="I120" s="47">
        <v>300000</v>
      </c>
      <c r="J120" s="47">
        <v>0</v>
      </c>
      <c r="K120" s="48">
        <v>2022</v>
      </c>
      <c r="L120" s="108"/>
      <c r="M120" s="27"/>
    </row>
    <row r="121" spans="1:13" s="22" customFormat="1" ht="105" customHeight="1" x14ac:dyDescent="0.35">
      <c r="A121" s="108"/>
      <c r="B121" s="108"/>
      <c r="C121" s="26">
        <v>2023</v>
      </c>
      <c r="D121" s="88" t="s">
        <v>259</v>
      </c>
      <c r="E121" s="108"/>
      <c r="F121" s="47">
        <v>300000</v>
      </c>
      <c r="G121" s="47">
        <v>0</v>
      </c>
      <c r="H121" s="47">
        <v>0</v>
      </c>
      <c r="I121" s="47">
        <v>300000</v>
      </c>
      <c r="J121" s="47">
        <v>0</v>
      </c>
      <c r="K121" s="48">
        <v>2023</v>
      </c>
      <c r="L121" s="108"/>
      <c r="M121" s="27"/>
    </row>
    <row r="122" spans="1:13" s="22" customFormat="1" ht="93.75" customHeight="1" x14ac:dyDescent="0.35">
      <c r="A122" s="108"/>
      <c r="B122" s="108"/>
      <c r="C122" s="26">
        <v>2024</v>
      </c>
      <c r="D122" s="88" t="s">
        <v>249</v>
      </c>
      <c r="E122" s="108"/>
      <c r="F122" s="47">
        <v>975000</v>
      </c>
      <c r="G122" s="47">
        <v>0</v>
      </c>
      <c r="H122" s="47">
        <v>0</v>
      </c>
      <c r="I122" s="47">
        <v>975000</v>
      </c>
      <c r="J122" s="47">
        <v>0</v>
      </c>
      <c r="K122" s="48">
        <v>2024</v>
      </c>
      <c r="L122" s="108"/>
      <c r="M122" s="27"/>
    </row>
    <row r="123" spans="1:13" s="29" customFormat="1" ht="18.75" customHeight="1" x14ac:dyDescent="0.35">
      <c r="A123" s="108" t="s">
        <v>86</v>
      </c>
      <c r="B123" s="108" t="s">
        <v>87</v>
      </c>
      <c r="C123" s="71" t="s">
        <v>21</v>
      </c>
      <c r="D123" s="74"/>
      <c r="E123" s="21"/>
      <c r="F123" s="20">
        <f>F124+F125+F127+F128+F129+F126</f>
        <v>1169605.6200000001</v>
      </c>
      <c r="G123" s="20">
        <f t="shared" ref="G123:J123" si="17">G124+G125+G127+G128+G129+G126</f>
        <v>0</v>
      </c>
      <c r="H123" s="20">
        <f t="shared" si="17"/>
        <v>193814.43</v>
      </c>
      <c r="I123" s="20">
        <f t="shared" si="17"/>
        <v>975791.19</v>
      </c>
      <c r="J123" s="20">
        <f t="shared" si="17"/>
        <v>0</v>
      </c>
      <c r="K123" s="21" t="s">
        <v>28</v>
      </c>
      <c r="L123" s="108" t="s">
        <v>23</v>
      </c>
      <c r="M123" s="28"/>
    </row>
    <row r="124" spans="1:13" s="22" customFormat="1" ht="48" customHeight="1" x14ac:dyDescent="0.35">
      <c r="A124" s="108"/>
      <c r="B124" s="108"/>
      <c r="C124" s="26">
        <v>2020</v>
      </c>
      <c r="D124" s="72" t="s">
        <v>88</v>
      </c>
      <c r="E124" s="108" t="s">
        <v>89</v>
      </c>
      <c r="F124" s="30">
        <v>969605.62</v>
      </c>
      <c r="G124" s="30">
        <v>0</v>
      </c>
      <c r="H124" s="30">
        <v>0</v>
      </c>
      <c r="I124" s="30">
        <v>969605.62</v>
      </c>
      <c r="J124" s="30">
        <v>0</v>
      </c>
      <c r="K124" s="26">
        <v>2020</v>
      </c>
      <c r="L124" s="108"/>
      <c r="M124" s="27"/>
    </row>
    <row r="125" spans="1:13" s="22" customFormat="1" ht="45.75" customHeight="1" x14ac:dyDescent="0.35">
      <c r="A125" s="108"/>
      <c r="B125" s="108"/>
      <c r="C125" s="113">
        <v>2021</v>
      </c>
      <c r="D125" s="72" t="s">
        <v>88</v>
      </c>
      <c r="E125" s="108"/>
      <c r="F125" s="30">
        <v>200000</v>
      </c>
      <c r="G125" s="30">
        <v>0</v>
      </c>
      <c r="H125" s="30">
        <v>193814.43</v>
      </c>
      <c r="I125" s="30">
        <v>6185.57</v>
      </c>
      <c r="J125" s="30">
        <v>0</v>
      </c>
      <c r="K125" s="113">
        <v>2021</v>
      </c>
      <c r="L125" s="108"/>
      <c r="M125" s="27"/>
    </row>
    <row r="126" spans="1:13" s="22" customFormat="1" ht="43.5" customHeight="1" x14ac:dyDescent="0.35">
      <c r="A126" s="108"/>
      <c r="B126" s="108"/>
      <c r="C126" s="107"/>
      <c r="D126" s="119" t="s">
        <v>90</v>
      </c>
      <c r="E126" s="108"/>
      <c r="F126" s="30">
        <v>0</v>
      </c>
      <c r="G126" s="30">
        <v>0</v>
      </c>
      <c r="H126" s="30">
        <v>0</v>
      </c>
      <c r="I126" s="30">
        <v>0</v>
      </c>
      <c r="J126" s="30">
        <v>0</v>
      </c>
      <c r="K126" s="107"/>
      <c r="L126" s="108"/>
      <c r="M126" s="27"/>
    </row>
    <row r="127" spans="1:13" s="22" customFormat="1" ht="62.25" customHeight="1" x14ac:dyDescent="0.35">
      <c r="A127" s="108"/>
      <c r="B127" s="108"/>
      <c r="C127" s="26">
        <v>2022</v>
      </c>
      <c r="D127" s="121"/>
      <c r="E127" s="108"/>
      <c r="F127" s="30">
        <v>0</v>
      </c>
      <c r="G127" s="30">
        <v>0</v>
      </c>
      <c r="H127" s="30">
        <v>0</v>
      </c>
      <c r="I127" s="30">
        <v>0</v>
      </c>
      <c r="J127" s="30">
        <v>0</v>
      </c>
      <c r="K127" s="26">
        <v>2022</v>
      </c>
      <c r="L127" s="108"/>
      <c r="M127" s="27"/>
    </row>
    <row r="128" spans="1:13" s="22" customFormat="1" ht="65.25" customHeight="1" x14ac:dyDescent="0.35">
      <c r="A128" s="108"/>
      <c r="B128" s="108"/>
      <c r="C128" s="26">
        <v>2023</v>
      </c>
      <c r="D128" s="121"/>
      <c r="E128" s="108"/>
      <c r="F128" s="30">
        <v>0</v>
      </c>
      <c r="G128" s="30">
        <v>0</v>
      </c>
      <c r="H128" s="30">
        <v>0</v>
      </c>
      <c r="I128" s="30">
        <v>0</v>
      </c>
      <c r="J128" s="30">
        <v>0</v>
      </c>
      <c r="K128" s="26">
        <v>2023</v>
      </c>
      <c r="L128" s="108"/>
      <c r="M128" s="27"/>
    </row>
    <row r="129" spans="1:13" s="22" customFormat="1" ht="63" customHeight="1" x14ac:dyDescent="0.35">
      <c r="A129" s="108"/>
      <c r="B129" s="108"/>
      <c r="C129" s="26">
        <v>2024</v>
      </c>
      <c r="D129" s="120"/>
      <c r="E129" s="108"/>
      <c r="F129" s="30">
        <v>0</v>
      </c>
      <c r="G129" s="30">
        <v>0</v>
      </c>
      <c r="H129" s="30">
        <v>0</v>
      </c>
      <c r="I129" s="30">
        <v>0</v>
      </c>
      <c r="J129" s="30">
        <v>0</v>
      </c>
      <c r="K129" s="26">
        <v>2024</v>
      </c>
      <c r="L129" s="108"/>
      <c r="M129" s="27"/>
    </row>
    <row r="130" spans="1:13" s="29" customFormat="1" ht="20.25" customHeight="1" x14ac:dyDescent="0.35">
      <c r="A130" s="108" t="s">
        <v>91</v>
      </c>
      <c r="B130" s="108" t="s">
        <v>92</v>
      </c>
      <c r="C130" s="21" t="s">
        <v>21</v>
      </c>
      <c r="D130" s="74"/>
      <c r="E130" s="89"/>
      <c r="F130" s="20">
        <f>F131+F132+F133+F135+F136+F134</f>
        <v>16965730.895800002</v>
      </c>
      <c r="G130" s="20">
        <f t="shared" ref="G130:J130" si="18">G131+G132+G133+G135+G136+G134</f>
        <v>15080634.175799999</v>
      </c>
      <c r="H130" s="20">
        <f t="shared" si="18"/>
        <v>1807768.0499999998</v>
      </c>
      <c r="I130" s="20">
        <f t="shared" si="18"/>
        <v>77328.670000000013</v>
      </c>
      <c r="J130" s="20">
        <f t="shared" si="18"/>
        <v>0</v>
      </c>
      <c r="K130" s="21" t="s">
        <v>28</v>
      </c>
      <c r="L130" s="108" t="s">
        <v>23</v>
      </c>
      <c r="M130" s="28"/>
    </row>
    <row r="131" spans="1:13" s="22" customFormat="1" ht="33" customHeight="1" x14ac:dyDescent="0.35">
      <c r="A131" s="108"/>
      <c r="B131" s="108"/>
      <c r="C131" s="26">
        <v>2020</v>
      </c>
      <c r="D131" s="90" t="s">
        <v>93</v>
      </c>
      <c r="E131" s="108" t="s">
        <v>94</v>
      </c>
      <c r="F131" s="30">
        <f>G131+H131+I131</f>
        <v>299405.90000000002</v>
      </c>
      <c r="G131" s="30">
        <v>291950.69</v>
      </c>
      <c r="H131" s="30">
        <v>5958.18</v>
      </c>
      <c r="I131" s="30">
        <v>1497.03</v>
      </c>
      <c r="J131" s="30">
        <v>0</v>
      </c>
      <c r="K131" s="26">
        <v>2020</v>
      </c>
      <c r="L131" s="108"/>
      <c r="M131" s="27"/>
    </row>
    <row r="132" spans="1:13" s="22" customFormat="1" ht="87.75" customHeight="1" x14ac:dyDescent="0.35">
      <c r="A132" s="108"/>
      <c r="B132" s="108"/>
      <c r="C132" s="26">
        <v>2021</v>
      </c>
      <c r="D132" s="91" t="s">
        <v>256</v>
      </c>
      <c r="E132" s="108"/>
      <c r="F132" s="30">
        <f>G132+H132+I132</f>
        <v>3391645</v>
      </c>
      <c r="G132" s="36">
        <v>1844543.03</v>
      </c>
      <c r="H132" s="36">
        <v>1537643.74</v>
      </c>
      <c r="I132" s="36">
        <v>9458.23</v>
      </c>
      <c r="J132" s="30">
        <v>0</v>
      </c>
      <c r="K132" s="26">
        <v>2021</v>
      </c>
      <c r="L132" s="108"/>
      <c r="M132" s="27"/>
    </row>
    <row r="133" spans="1:13" s="39" customFormat="1" ht="66" customHeight="1" x14ac:dyDescent="0.35">
      <c r="A133" s="108"/>
      <c r="B133" s="108"/>
      <c r="C133" s="116">
        <v>2022</v>
      </c>
      <c r="D133" s="92" t="s">
        <v>228</v>
      </c>
      <c r="E133" s="108"/>
      <c r="F133" s="36">
        <f>G133+H133+I133+J133</f>
        <v>1770991</v>
      </c>
      <c r="G133" s="36">
        <v>1726893.32</v>
      </c>
      <c r="H133" s="36">
        <v>35242.720000000001</v>
      </c>
      <c r="I133" s="36">
        <v>8854.9599999999991</v>
      </c>
      <c r="J133" s="36">
        <v>0</v>
      </c>
      <c r="K133" s="116">
        <v>2022</v>
      </c>
      <c r="L133" s="108"/>
      <c r="M133" s="38"/>
    </row>
    <row r="134" spans="1:13" s="39" customFormat="1" ht="119.25" customHeight="1" x14ac:dyDescent="0.35">
      <c r="A134" s="108"/>
      <c r="B134" s="108"/>
      <c r="C134" s="125"/>
      <c r="D134" s="92" t="s">
        <v>257</v>
      </c>
      <c r="E134" s="108"/>
      <c r="F134" s="36">
        <f>G134+H134+I134+J134</f>
        <v>5127085.9999999991</v>
      </c>
      <c r="G134" s="36">
        <v>4999421.5599999996</v>
      </c>
      <c r="H134" s="36">
        <v>102029.01</v>
      </c>
      <c r="I134" s="36">
        <v>25635.43</v>
      </c>
      <c r="J134" s="36">
        <v>0</v>
      </c>
      <c r="K134" s="125"/>
      <c r="L134" s="108"/>
      <c r="M134" s="38"/>
    </row>
    <row r="135" spans="1:13" s="22" customFormat="1" ht="113.25" customHeight="1" x14ac:dyDescent="0.35">
      <c r="A135" s="108"/>
      <c r="B135" s="108"/>
      <c r="C135" s="26">
        <v>2023</v>
      </c>
      <c r="D135" s="90" t="s">
        <v>95</v>
      </c>
      <c r="E135" s="108"/>
      <c r="F135" s="30">
        <v>1891645</v>
      </c>
      <c r="G135" s="36">
        <v>1844543.03</v>
      </c>
      <c r="H135" s="36">
        <v>37643.74</v>
      </c>
      <c r="I135" s="36">
        <v>9458.23</v>
      </c>
      <c r="J135" s="30">
        <v>0</v>
      </c>
      <c r="K135" s="26">
        <v>2023</v>
      </c>
      <c r="L135" s="108"/>
      <c r="M135" s="27"/>
    </row>
    <row r="136" spans="1:13" s="22" customFormat="1" ht="91.5" customHeight="1" x14ac:dyDescent="0.35">
      <c r="A136" s="108"/>
      <c r="B136" s="108"/>
      <c r="C136" s="26">
        <v>2024</v>
      </c>
      <c r="D136" s="93" t="s">
        <v>261</v>
      </c>
      <c r="E136" s="108"/>
      <c r="F136" s="30">
        <f>G136+H136+I136</f>
        <v>4484957.9958000006</v>
      </c>
      <c r="G136" s="30">
        <v>4373282.5458000004</v>
      </c>
      <c r="H136" s="30">
        <v>89250.66</v>
      </c>
      <c r="I136" s="30">
        <v>22424.79</v>
      </c>
      <c r="J136" s="30">
        <v>0</v>
      </c>
      <c r="K136" s="26">
        <v>2024</v>
      </c>
      <c r="L136" s="108"/>
      <c r="M136" s="27"/>
    </row>
    <row r="137" spans="1:13" s="29" customFormat="1" ht="18.75" customHeight="1" x14ac:dyDescent="0.35">
      <c r="A137" s="108" t="s">
        <v>96</v>
      </c>
      <c r="B137" s="108" t="s">
        <v>97</v>
      </c>
      <c r="C137" s="71" t="s">
        <v>21</v>
      </c>
      <c r="D137" s="74"/>
      <c r="E137" s="21"/>
      <c r="F137" s="20">
        <f>F139+F140+F141+F142+F138</f>
        <v>1053689.8</v>
      </c>
      <c r="G137" s="20">
        <f>G139+G140+G141+G142+G138</f>
        <v>0</v>
      </c>
      <c r="H137" s="20">
        <f>H139+H140+H141+H142+H138</f>
        <v>0</v>
      </c>
      <c r="I137" s="20">
        <f>I139+I140+I141+I142+I138</f>
        <v>1053689.8</v>
      </c>
      <c r="J137" s="20">
        <f>J139+J140+J141+J142+J138</f>
        <v>0</v>
      </c>
      <c r="K137" s="21" t="s">
        <v>67</v>
      </c>
      <c r="L137" s="108" t="s">
        <v>23</v>
      </c>
      <c r="M137" s="28"/>
    </row>
    <row r="138" spans="1:13" s="22" customFormat="1" ht="69.75" customHeight="1" x14ac:dyDescent="0.35">
      <c r="A138" s="108"/>
      <c r="B138" s="108"/>
      <c r="C138" s="26">
        <v>2020</v>
      </c>
      <c r="D138" s="72" t="s">
        <v>98</v>
      </c>
      <c r="E138" s="108" t="s">
        <v>99</v>
      </c>
      <c r="F138" s="30">
        <v>0</v>
      </c>
      <c r="G138" s="30">
        <v>0</v>
      </c>
      <c r="H138" s="30">
        <v>0</v>
      </c>
      <c r="I138" s="30">
        <v>0</v>
      </c>
      <c r="J138" s="30">
        <v>0</v>
      </c>
      <c r="K138" s="26">
        <v>2020</v>
      </c>
      <c r="L138" s="108"/>
      <c r="M138" s="27"/>
    </row>
    <row r="139" spans="1:13" s="22" customFormat="1" ht="58.5" customHeight="1" x14ac:dyDescent="0.35">
      <c r="A139" s="108"/>
      <c r="B139" s="108"/>
      <c r="C139" s="26">
        <v>2021</v>
      </c>
      <c r="D139" s="72" t="s">
        <v>253</v>
      </c>
      <c r="E139" s="108"/>
      <c r="F139" s="30">
        <v>543647.80000000005</v>
      </c>
      <c r="G139" s="30">
        <v>0</v>
      </c>
      <c r="H139" s="30">
        <v>0</v>
      </c>
      <c r="I139" s="30">
        <v>543647.80000000005</v>
      </c>
      <c r="J139" s="30">
        <v>0</v>
      </c>
      <c r="K139" s="26">
        <v>2021</v>
      </c>
      <c r="L139" s="108"/>
      <c r="M139" s="27"/>
    </row>
    <row r="140" spans="1:13" s="22" customFormat="1" ht="64.5" customHeight="1" x14ac:dyDescent="0.35">
      <c r="A140" s="108"/>
      <c r="B140" s="108"/>
      <c r="C140" s="26">
        <v>2022</v>
      </c>
      <c r="D140" s="72" t="s">
        <v>98</v>
      </c>
      <c r="E140" s="108"/>
      <c r="F140" s="30">
        <v>170014</v>
      </c>
      <c r="G140" s="30">
        <v>0</v>
      </c>
      <c r="H140" s="30">
        <v>0</v>
      </c>
      <c r="I140" s="30">
        <v>170014</v>
      </c>
      <c r="J140" s="30">
        <v>0</v>
      </c>
      <c r="K140" s="26">
        <v>2022</v>
      </c>
      <c r="L140" s="108"/>
      <c r="M140" s="27"/>
    </row>
    <row r="141" spans="1:13" s="22" customFormat="1" ht="75" customHeight="1" x14ac:dyDescent="0.35">
      <c r="A141" s="108"/>
      <c r="B141" s="108"/>
      <c r="C141" s="26">
        <v>2023</v>
      </c>
      <c r="D141" s="72" t="s">
        <v>98</v>
      </c>
      <c r="E141" s="108"/>
      <c r="F141" s="30">
        <v>170014</v>
      </c>
      <c r="G141" s="30">
        <v>0</v>
      </c>
      <c r="H141" s="30">
        <v>0</v>
      </c>
      <c r="I141" s="30">
        <v>170014</v>
      </c>
      <c r="J141" s="30">
        <v>0</v>
      </c>
      <c r="K141" s="26">
        <v>2023</v>
      </c>
      <c r="L141" s="108"/>
      <c r="M141" s="27"/>
    </row>
    <row r="142" spans="1:13" s="22" customFormat="1" ht="64.5" customHeight="1" x14ac:dyDescent="0.35">
      <c r="A142" s="108"/>
      <c r="B142" s="108"/>
      <c r="C142" s="26">
        <v>2024</v>
      </c>
      <c r="D142" s="72" t="s">
        <v>98</v>
      </c>
      <c r="E142" s="108"/>
      <c r="F142" s="30">
        <v>170014</v>
      </c>
      <c r="G142" s="30">
        <v>0</v>
      </c>
      <c r="H142" s="30">
        <v>0</v>
      </c>
      <c r="I142" s="30">
        <v>170014</v>
      </c>
      <c r="J142" s="30">
        <v>0</v>
      </c>
      <c r="K142" s="26">
        <v>2024</v>
      </c>
      <c r="L142" s="108"/>
      <c r="M142" s="27"/>
    </row>
    <row r="143" spans="1:13" s="29" customFormat="1" ht="27.75" customHeight="1" x14ac:dyDescent="0.35">
      <c r="A143" s="108" t="s">
        <v>100</v>
      </c>
      <c r="B143" s="108" t="s">
        <v>101</v>
      </c>
      <c r="C143" s="71" t="s">
        <v>21</v>
      </c>
      <c r="D143" s="74"/>
      <c r="E143" s="21"/>
      <c r="F143" s="20">
        <f>F144+F148+F146+F147+F145</f>
        <v>7390703.9100000001</v>
      </c>
      <c r="G143" s="20">
        <f>G144+G148+G146+G147+G145</f>
        <v>5818229.0499999998</v>
      </c>
      <c r="H143" s="20">
        <f>H144+H148+H146+H147+H145</f>
        <v>735313.1</v>
      </c>
      <c r="I143" s="20">
        <f>I144+I148+I146+I147+I145</f>
        <v>837161.76</v>
      </c>
      <c r="J143" s="20">
        <f>J144+J145+J146+J147+J148</f>
        <v>0</v>
      </c>
      <c r="K143" s="21" t="s">
        <v>28</v>
      </c>
      <c r="L143" s="108" t="s">
        <v>23</v>
      </c>
      <c r="M143" s="28"/>
    </row>
    <row r="144" spans="1:13" s="22" customFormat="1" ht="75.75" customHeight="1" x14ac:dyDescent="0.35">
      <c r="A144" s="108"/>
      <c r="B144" s="108"/>
      <c r="C144" s="26">
        <v>2020</v>
      </c>
      <c r="D144" s="72" t="s">
        <v>102</v>
      </c>
      <c r="E144" s="108" t="s">
        <v>103</v>
      </c>
      <c r="F144" s="30">
        <f>G144+H144+I144+J144</f>
        <v>794228</v>
      </c>
      <c r="G144" s="30">
        <v>577872</v>
      </c>
      <c r="H144" s="30">
        <v>11793</v>
      </c>
      <c r="I144" s="30">
        <v>204563</v>
      </c>
      <c r="J144" s="30">
        <v>0</v>
      </c>
      <c r="K144" s="26">
        <v>2020</v>
      </c>
      <c r="L144" s="108"/>
      <c r="M144" s="27"/>
    </row>
    <row r="145" spans="1:13" s="22" customFormat="1" ht="76.5" customHeight="1" x14ac:dyDescent="0.35">
      <c r="A145" s="108"/>
      <c r="B145" s="108"/>
      <c r="C145" s="26">
        <v>2021</v>
      </c>
      <c r="D145" s="72" t="s">
        <v>243</v>
      </c>
      <c r="E145" s="108"/>
      <c r="F145" s="30">
        <f>G145+H145+I145+J145</f>
        <v>994182.90999999992</v>
      </c>
      <c r="G145" s="49">
        <v>216380.54</v>
      </c>
      <c r="H145" s="49">
        <v>620965.06999999995</v>
      </c>
      <c r="I145" s="49">
        <v>156837.29999999999</v>
      </c>
      <c r="J145" s="30">
        <v>0</v>
      </c>
      <c r="K145" s="26">
        <v>2021</v>
      </c>
      <c r="L145" s="108"/>
      <c r="M145" s="27"/>
    </row>
    <row r="146" spans="1:13" s="22" customFormat="1" ht="68.25" customHeight="1" x14ac:dyDescent="0.35">
      <c r="A146" s="108"/>
      <c r="B146" s="108"/>
      <c r="C146" s="26">
        <v>2022</v>
      </c>
      <c r="D146" s="72" t="s">
        <v>245</v>
      </c>
      <c r="E146" s="108"/>
      <c r="F146" s="30">
        <f t="shared" ref="F146:F148" si="19">G146+H146+I146+J146</f>
        <v>150000</v>
      </c>
      <c r="G146" s="30">
        <v>0</v>
      </c>
      <c r="H146" s="30">
        <v>0</v>
      </c>
      <c r="I146" s="30">
        <v>150000</v>
      </c>
      <c r="J146" s="30">
        <v>0</v>
      </c>
      <c r="K146" s="26">
        <v>2022</v>
      </c>
      <c r="L146" s="108"/>
      <c r="M146" s="27"/>
    </row>
    <row r="147" spans="1:13" s="22" customFormat="1" ht="95.25" customHeight="1" x14ac:dyDescent="0.35">
      <c r="A147" s="108"/>
      <c r="B147" s="108"/>
      <c r="C147" s="26">
        <v>2023</v>
      </c>
      <c r="D147" s="72" t="s">
        <v>247</v>
      </c>
      <c r="E147" s="108"/>
      <c r="F147" s="30">
        <f t="shared" si="19"/>
        <v>1591905</v>
      </c>
      <c r="G147" s="30">
        <v>1405977.17</v>
      </c>
      <c r="H147" s="30">
        <v>28718.31</v>
      </c>
      <c r="I147" s="30">
        <v>157209.51999999999</v>
      </c>
      <c r="J147" s="30">
        <v>0</v>
      </c>
      <c r="K147" s="26">
        <v>2023</v>
      </c>
      <c r="L147" s="108"/>
      <c r="M147" s="27"/>
    </row>
    <row r="148" spans="1:13" s="22" customFormat="1" ht="81.75" customHeight="1" x14ac:dyDescent="0.35">
      <c r="A148" s="108"/>
      <c r="B148" s="108"/>
      <c r="C148" s="26">
        <v>2024</v>
      </c>
      <c r="D148" s="72" t="s">
        <v>104</v>
      </c>
      <c r="E148" s="108"/>
      <c r="F148" s="30">
        <f t="shared" si="19"/>
        <v>3860388</v>
      </c>
      <c r="G148" s="30">
        <v>3617999.34</v>
      </c>
      <c r="H148" s="30">
        <v>73836.72</v>
      </c>
      <c r="I148" s="30">
        <v>168551.94</v>
      </c>
      <c r="J148" s="30">
        <v>0</v>
      </c>
      <c r="K148" s="26">
        <v>2024</v>
      </c>
      <c r="L148" s="108"/>
      <c r="M148" s="27"/>
    </row>
    <row r="149" spans="1:13" s="29" customFormat="1" ht="33.75" customHeight="1" x14ac:dyDescent="0.35">
      <c r="A149" s="108" t="s">
        <v>105</v>
      </c>
      <c r="B149" s="108" t="s">
        <v>106</v>
      </c>
      <c r="C149" s="71" t="s">
        <v>21</v>
      </c>
      <c r="D149" s="74"/>
      <c r="E149" s="21"/>
      <c r="F149" s="20">
        <f>F150+F151+F152+F153+F154</f>
        <v>16770705.799999999</v>
      </c>
      <c r="G149" s="20">
        <f>G150+G151+G152+G153+G154</f>
        <v>5818229.0499999998</v>
      </c>
      <c r="H149" s="20">
        <f>H150+H151+H152+H153+H154</f>
        <v>735313.1</v>
      </c>
      <c r="I149" s="20">
        <f>I150+I151+I152+I153+I154</f>
        <v>10217163.650000002</v>
      </c>
      <c r="J149" s="20">
        <f>J150+J151+J152+J153+J154</f>
        <v>0</v>
      </c>
      <c r="K149" s="21" t="s">
        <v>28</v>
      </c>
      <c r="L149" s="108" t="s">
        <v>23</v>
      </c>
      <c r="M149" s="28"/>
    </row>
    <row r="150" spans="1:13" s="22" customFormat="1" ht="71.25" customHeight="1" x14ac:dyDescent="0.35">
      <c r="A150" s="108"/>
      <c r="B150" s="108"/>
      <c r="C150" s="26">
        <v>2020</v>
      </c>
      <c r="D150" s="90" t="s">
        <v>107</v>
      </c>
      <c r="E150" s="108" t="s">
        <v>108</v>
      </c>
      <c r="F150" s="30">
        <f>G150+H150+I150+J150</f>
        <v>3033188</v>
      </c>
      <c r="G150" s="30">
        <v>577872</v>
      </c>
      <c r="H150" s="30">
        <v>11793</v>
      </c>
      <c r="I150" s="30">
        <v>2443523</v>
      </c>
      <c r="J150" s="30">
        <v>0</v>
      </c>
      <c r="K150" s="26">
        <v>2020</v>
      </c>
      <c r="L150" s="108"/>
      <c r="M150" s="27"/>
    </row>
    <row r="151" spans="1:13" s="22" customFormat="1" ht="60" customHeight="1" x14ac:dyDescent="0.35">
      <c r="A151" s="108"/>
      <c r="B151" s="108"/>
      <c r="C151" s="26">
        <v>2021</v>
      </c>
      <c r="D151" s="90" t="s">
        <v>107</v>
      </c>
      <c r="E151" s="108"/>
      <c r="F151" s="30">
        <f>G151+H151+I151+J151</f>
        <v>2853263.2399999998</v>
      </c>
      <c r="G151" s="30">
        <v>216380.54</v>
      </c>
      <c r="H151" s="30">
        <v>620965.06999999995</v>
      </c>
      <c r="I151" s="30">
        <v>2015917.63</v>
      </c>
      <c r="J151" s="30">
        <v>0</v>
      </c>
      <c r="K151" s="26">
        <v>2021</v>
      </c>
      <c r="L151" s="108"/>
      <c r="M151" s="27"/>
    </row>
    <row r="152" spans="1:13" s="22" customFormat="1" ht="54.75" customHeight="1" x14ac:dyDescent="0.35">
      <c r="A152" s="108"/>
      <c r="B152" s="108"/>
      <c r="C152" s="26">
        <v>2022</v>
      </c>
      <c r="D152" s="90" t="s">
        <v>107</v>
      </c>
      <c r="E152" s="108"/>
      <c r="F152" s="30">
        <f t="shared" ref="F152:F154" si="20">G152+H152+I152+J152</f>
        <v>2189538.52</v>
      </c>
      <c r="G152" s="30">
        <v>0</v>
      </c>
      <c r="H152" s="30">
        <v>0</v>
      </c>
      <c r="I152" s="30">
        <v>2189538.52</v>
      </c>
      <c r="J152" s="30">
        <v>0</v>
      </c>
      <c r="K152" s="26">
        <v>2022</v>
      </c>
      <c r="L152" s="108"/>
      <c r="M152" s="27"/>
    </row>
    <row r="153" spans="1:13" s="22" customFormat="1" ht="57.75" customHeight="1" x14ac:dyDescent="0.35">
      <c r="A153" s="108"/>
      <c r="B153" s="108"/>
      <c r="C153" s="26">
        <v>2023</v>
      </c>
      <c r="D153" s="90" t="s">
        <v>107</v>
      </c>
      <c r="E153" s="108"/>
      <c r="F153" s="30">
        <f t="shared" si="20"/>
        <v>3213116.52</v>
      </c>
      <c r="G153" s="30">
        <v>1405977.17</v>
      </c>
      <c r="H153" s="30">
        <v>28718.31</v>
      </c>
      <c r="I153" s="30">
        <v>1778421.04</v>
      </c>
      <c r="J153" s="30">
        <v>0</v>
      </c>
      <c r="K153" s="26">
        <v>2023</v>
      </c>
      <c r="L153" s="108"/>
      <c r="M153" s="27"/>
    </row>
    <row r="154" spans="1:13" s="22" customFormat="1" ht="79.5" customHeight="1" x14ac:dyDescent="0.35">
      <c r="A154" s="108"/>
      <c r="B154" s="108"/>
      <c r="C154" s="26">
        <v>2024</v>
      </c>
      <c r="D154" s="90" t="s">
        <v>107</v>
      </c>
      <c r="E154" s="108"/>
      <c r="F154" s="30">
        <f t="shared" si="20"/>
        <v>5481599.5199999996</v>
      </c>
      <c r="G154" s="30">
        <v>3617999.34</v>
      </c>
      <c r="H154" s="30">
        <v>73836.72</v>
      </c>
      <c r="I154" s="30">
        <v>1789763.46</v>
      </c>
      <c r="J154" s="30">
        <v>0</v>
      </c>
      <c r="K154" s="26">
        <v>2024</v>
      </c>
      <c r="L154" s="108"/>
      <c r="M154" s="27"/>
    </row>
    <row r="155" spans="1:13" s="29" customFormat="1" ht="24.75" customHeight="1" x14ac:dyDescent="0.35">
      <c r="A155" s="108" t="s">
        <v>109</v>
      </c>
      <c r="B155" s="108" t="s">
        <v>110</v>
      </c>
      <c r="C155" s="71" t="s">
        <v>21</v>
      </c>
      <c r="D155" s="74"/>
      <c r="E155" s="21"/>
      <c r="F155" s="20">
        <f>F156+F157+F158+F159+F160</f>
        <v>4368488.92</v>
      </c>
      <c r="G155" s="20">
        <f>G156+G157+G158+G159+G160</f>
        <v>0</v>
      </c>
      <c r="H155" s="20">
        <f>H156+H157+H158+H159+H160</f>
        <v>0</v>
      </c>
      <c r="I155" s="20">
        <f>I156+I157+I158+I159+I160</f>
        <v>4368488.92</v>
      </c>
      <c r="J155" s="20">
        <f>J156+J157+J158+J159+J160</f>
        <v>0</v>
      </c>
      <c r="K155" s="21" t="s">
        <v>28</v>
      </c>
      <c r="L155" s="108" t="s">
        <v>23</v>
      </c>
      <c r="M155" s="28"/>
    </row>
    <row r="156" spans="1:13" s="22" customFormat="1" ht="90" customHeight="1" x14ac:dyDescent="0.35">
      <c r="A156" s="108"/>
      <c r="B156" s="108"/>
      <c r="C156" s="26">
        <v>2020</v>
      </c>
      <c r="D156" s="76" t="s">
        <v>111</v>
      </c>
      <c r="E156" s="108" t="s">
        <v>112</v>
      </c>
      <c r="F156" s="30">
        <f>G156+H156+I156+J156</f>
        <v>514294.07</v>
      </c>
      <c r="G156" s="30">
        <v>0</v>
      </c>
      <c r="H156" s="30">
        <v>0</v>
      </c>
      <c r="I156" s="30">
        <v>514294.07</v>
      </c>
      <c r="J156" s="30">
        <v>0</v>
      </c>
      <c r="K156" s="26">
        <v>2020</v>
      </c>
      <c r="L156" s="108"/>
      <c r="M156" s="27"/>
    </row>
    <row r="157" spans="1:13" s="22" customFormat="1" ht="81" customHeight="1" x14ac:dyDescent="0.35">
      <c r="A157" s="108"/>
      <c r="B157" s="108"/>
      <c r="C157" s="26">
        <v>2021</v>
      </c>
      <c r="D157" s="76" t="s">
        <v>111</v>
      </c>
      <c r="E157" s="108"/>
      <c r="F157" s="30">
        <f>G157+H157+I157+J157</f>
        <v>810370.07</v>
      </c>
      <c r="G157" s="30">
        <v>0</v>
      </c>
      <c r="H157" s="30">
        <v>0</v>
      </c>
      <c r="I157" s="30">
        <v>810370.07</v>
      </c>
      <c r="J157" s="30">
        <v>0</v>
      </c>
      <c r="K157" s="26">
        <v>2021</v>
      </c>
      <c r="L157" s="108"/>
      <c r="M157" s="27"/>
    </row>
    <row r="158" spans="1:13" s="22" customFormat="1" ht="83.25" customHeight="1" x14ac:dyDescent="0.35">
      <c r="A158" s="108"/>
      <c r="B158" s="108"/>
      <c r="C158" s="26">
        <v>2022</v>
      </c>
      <c r="D158" s="76" t="s">
        <v>111</v>
      </c>
      <c r="E158" s="108"/>
      <c r="F158" s="30">
        <f>G158+H158+I158+J158</f>
        <v>1014608.26</v>
      </c>
      <c r="G158" s="30">
        <v>0</v>
      </c>
      <c r="H158" s="30">
        <v>0</v>
      </c>
      <c r="I158" s="30">
        <v>1014608.26</v>
      </c>
      <c r="J158" s="30">
        <v>0</v>
      </c>
      <c r="K158" s="26">
        <v>2022</v>
      </c>
      <c r="L158" s="108"/>
      <c r="M158" s="27"/>
    </row>
    <row r="159" spans="1:13" s="22" customFormat="1" ht="72" customHeight="1" x14ac:dyDescent="0.35">
      <c r="A159" s="108"/>
      <c r="B159" s="108"/>
      <c r="C159" s="26">
        <v>2023</v>
      </c>
      <c r="D159" s="76" t="s">
        <v>111</v>
      </c>
      <c r="E159" s="108"/>
      <c r="F159" s="30">
        <f>G159+H159+I159+J159</f>
        <v>1014608.26</v>
      </c>
      <c r="G159" s="30">
        <v>0</v>
      </c>
      <c r="H159" s="30">
        <v>0</v>
      </c>
      <c r="I159" s="30">
        <v>1014608.26</v>
      </c>
      <c r="J159" s="30">
        <v>0</v>
      </c>
      <c r="K159" s="26">
        <v>2023</v>
      </c>
      <c r="L159" s="108"/>
      <c r="M159" s="27"/>
    </row>
    <row r="160" spans="1:13" s="22" customFormat="1" ht="86.25" customHeight="1" x14ac:dyDescent="0.35">
      <c r="A160" s="108"/>
      <c r="B160" s="108"/>
      <c r="C160" s="26">
        <v>2024</v>
      </c>
      <c r="D160" s="76" t="s">
        <v>111</v>
      </c>
      <c r="E160" s="108"/>
      <c r="F160" s="30">
        <f>G160+H160+I160+J160</f>
        <v>1014608.26</v>
      </c>
      <c r="G160" s="30">
        <v>0</v>
      </c>
      <c r="H160" s="30">
        <v>0</v>
      </c>
      <c r="I160" s="30">
        <v>1014608.26</v>
      </c>
      <c r="J160" s="30">
        <v>0</v>
      </c>
      <c r="K160" s="26">
        <v>2024</v>
      </c>
      <c r="L160" s="108"/>
      <c r="M160" s="27"/>
    </row>
    <row r="161" spans="1:13" s="29" customFormat="1" ht="25.5" customHeight="1" x14ac:dyDescent="0.35">
      <c r="A161" s="108" t="s">
        <v>113</v>
      </c>
      <c r="B161" s="108" t="s">
        <v>114</v>
      </c>
      <c r="C161" s="71" t="s">
        <v>21</v>
      </c>
      <c r="D161" s="74"/>
      <c r="E161" s="21"/>
      <c r="F161" s="20">
        <v>0</v>
      </c>
      <c r="G161" s="20">
        <v>0</v>
      </c>
      <c r="H161" s="20">
        <v>0</v>
      </c>
      <c r="I161" s="20">
        <v>0</v>
      </c>
      <c r="J161" s="20">
        <v>0</v>
      </c>
      <c r="K161" s="21" t="s">
        <v>28</v>
      </c>
      <c r="L161" s="108" t="s">
        <v>115</v>
      </c>
      <c r="M161" s="28"/>
    </row>
    <row r="162" spans="1:13" s="22" customFormat="1" ht="24" customHeight="1" x14ac:dyDescent="0.35">
      <c r="A162" s="108"/>
      <c r="B162" s="108"/>
      <c r="C162" s="26">
        <v>2020</v>
      </c>
      <c r="D162" s="110" t="s">
        <v>244</v>
      </c>
      <c r="E162" s="108" t="s">
        <v>30</v>
      </c>
      <c r="F162" s="30">
        <v>0</v>
      </c>
      <c r="G162" s="30">
        <v>0</v>
      </c>
      <c r="H162" s="30">
        <v>0</v>
      </c>
      <c r="I162" s="30">
        <v>0</v>
      </c>
      <c r="J162" s="30">
        <v>0</v>
      </c>
      <c r="K162" s="26">
        <v>2020</v>
      </c>
      <c r="L162" s="108"/>
      <c r="M162" s="27"/>
    </row>
    <row r="163" spans="1:13" s="22" customFormat="1" ht="24" customHeight="1" x14ac:dyDescent="0.35">
      <c r="A163" s="108"/>
      <c r="B163" s="108"/>
      <c r="C163" s="26">
        <v>2021</v>
      </c>
      <c r="D163" s="110"/>
      <c r="E163" s="108"/>
      <c r="F163" s="30">
        <v>0</v>
      </c>
      <c r="G163" s="30">
        <v>0</v>
      </c>
      <c r="H163" s="30">
        <v>0</v>
      </c>
      <c r="I163" s="30">
        <v>0</v>
      </c>
      <c r="J163" s="30">
        <v>0</v>
      </c>
      <c r="K163" s="26">
        <v>2021</v>
      </c>
      <c r="L163" s="108"/>
      <c r="M163" s="27"/>
    </row>
    <row r="164" spans="1:13" s="22" customFormat="1" ht="22.5" customHeight="1" x14ac:dyDescent="0.35">
      <c r="A164" s="108"/>
      <c r="B164" s="108"/>
      <c r="C164" s="26">
        <v>2022</v>
      </c>
      <c r="D164" s="110"/>
      <c r="E164" s="108"/>
      <c r="F164" s="30">
        <v>0</v>
      </c>
      <c r="G164" s="30">
        <v>0</v>
      </c>
      <c r="H164" s="30">
        <v>0</v>
      </c>
      <c r="I164" s="30">
        <v>0</v>
      </c>
      <c r="J164" s="30">
        <v>0</v>
      </c>
      <c r="K164" s="26">
        <v>2022</v>
      </c>
      <c r="L164" s="108"/>
      <c r="M164" s="27"/>
    </row>
    <row r="165" spans="1:13" s="22" customFormat="1" ht="23.25" customHeight="1" x14ac:dyDescent="0.35">
      <c r="A165" s="108"/>
      <c r="B165" s="108"/>
      <c r="C165" s="26">
        <v>2023</v>
      </c>
      <c r="D165" s="110"/>
      <c r="E165" s="108"/>
      <c r="F165" s="30">
        <v>0</v>
      </c>
      <c r="G165" s="30">
        <v>0</v>
      </c>
      <c r="H165" s="30">
        <v>0</v>
      </c>
      <c r="I165" s="30">
        <v>0</v>
      </c>
      <c r="J165" s="30">
        <v>0</v>
      </c>
      <c r="K165" s="26">
        <v>2023</v>
      </c>
      <c r="L165" s="108"/>
      <c r="M165" s="27"/>
    </row>
    <row r="166" spans="1:13" s="22" customFormat="1" ht="30.75" customHeight="1" x14ac:dyDescent="0.35">
      <c r="A166" s="108"/>
      <c r="B166" s="108"/>
      <c r="C166" s="26">
        <v>2024</v>
      </c>
      <c r="D166" s="110"/>
      <c r="E166" s="108"/>
      <c r="F166" s="30">
        <v>0</v>
      </c>
      <c r="G166" s="30">
        <v>0</v>
      </c>
      <c r="H166" s="30">
        <v>0</v>
      </c>
      <c r="I166" s="30">
        <v>0</v>
      </c>
      <c r="J166" s="30">
        <v>0</v>
      </c>
      <c r="K166" s="26">
        <v>2024</v>
      </c>
      <c r="L166" s="108"/>
      <c r="M166" s="27"/>
    </row>
    <row r="167" spans="1:13" s="29" customFormat="1" ht="21.75" customHeight="1" x14ac:dyDescent="0.35">
      <c r="A167" s="108" t="s">
        <v>116</v>
      </c>
      <c r="B167" s="108" t="s">
        <v>117</v>
      </c>
      <c r="C167" s="71" t="s">
        <v>21</v>
      </c>
      <c r="D167" s="94"/>
      <c r="E167" s="95"/>
      <c r="F167" s="43">
        <v>0</v>
      </c>
      <c r="G167" s="43">
        <v>0</v>
      </c>
      <c r="H167" s="43">
        <v>0</v>
      </c>
      <c r="I167" s="43">
        <v>0</v>
      </c>
      <c r="J167" s="43">
        <v>0</v>
      </c>
      <c r="K167" s="44" t="s">
        <v>28</v>
      </c>
      <c r="L167" s="108" t="s">
        <v>44</v>
      </c>
      <c r="M167" s="28"/>
    </row>
    <row r="168" spans="1:13" s="22" customFormat="1" ht="21" customHeight="1" x14ac:dyDescent="0.35">
      <c r="A168" s="108"/>
      <c r="B168" s="108"/>
      <c r="C168" s="31">
        <v>2020</v>
      </c>
      <c r="D168" s="110" t="s">
        <v>47</v>
      </c>
      <c r="E168" s="123" t="s">
        <v>30</v>
      </c>
      <c r="F168" s="41">
        <v>0</v>
      </c>
      <c r="G168" s="41">
        <v>0</v>
      </c>
      <c r="H168" s="41">
        <v>0</v>
      </c>
      <c r="I168" s="41">
        <v>0</v>
      </c>
      <c r="J168" s="41">
        <v>0</v>
      </c>
      <c r="K168" s="42">
        <v>2020</v>
      </c>
      <c r="L168" s="108"/>
      <c r="M168" s="27"/>
    </row>
    <row r="169" spans="1:13" s="22" customFormat="1" ht="17.25" customHeight="1" x14ac:dyDescent="0.35">
      <c r="A169" s="108"/>
      <c r="B169" s="108"/>
      <c r="C169" s="26">
        <v>2021</v>
      </c>
      <c r="D169" s="110"/>
      <c r="E169" s="123"/>
      <c r="F169" s="41">
        <v>0</v>
      </c>
      <c r="G169" s="41">
        <v>0</v>
      </c>
      <c r="H169" s="41">
        <v>0</v>
      </c>
      <c r="I169" s="41">
        <v>0</v>
      </c>
      <c r="J169" s="41">
        <v>0</v>
      </c>
      <c r="K169" s="42">
        <v>2021</v>
      </c>
      <c r="L169" s="108"/>
      <c r="M169" s="27"/>
    </row>
    <row r="170" spans="1:13" s="22" customFormat="1" ht="16.5" customHeight="1" x14ac:dyDescent="0.35">
      <c r="A170" s="108"/>
      <c r="B170" s="108"/>
      <c r="C170" s="26">
        <v>2022</v>
      </c>
      <c r="D170" s="110"/>
      <c r="E170" s="123"/>
      <c r="F170" s="41">
        <v>0</v>
      </c>
      <c r="G170" s="41">
        <v>0</v>
      </c>
      <c r="H170" s="41">
        <v>0</v>
      </c>
      <c r="I170" s="41">
        <v>0</v>
      </c>
      <c r="J170" s="41">
        <v>0</v>
      </c>
      <c r="K170" s="42">
        <v>2022</v>
      </c>
      <c r="L170" s="108"/>
      <c r="M170" s="27"/>
    </row>
    <row r="171" spans="1:13" s="22" customFormat="1" ht="17.25" customHeight="1" x14ac:dyDescent="0.35">
      <c r="A171" s="108"/>
      <c r="B171" s="108"/>
      <c r="C171" s="26">
        <v>2023</v>
      </c>
      <c r="D171" s="110"/>
      <c r="E171" s="123"/>
      <c r="F171" s="41">
        <v>0</v>
      </c>
      <c r="G171" s="41">
        <v>0</v>
      </c>
      <c r="H171" s="41">
        <v>0</v>
      </c>
      <c r="I171" s="41">
        <v>0</v>
      </c>
      <c r="J171" s="41">
        <v>0</v>
      </c>
      <c r="K171" s="42">
        <v>2023</v>
      </c>
      <c r="L171" s="108"/>
      <c r="M171" s="27"/>
    </row>
    <row r="172" spans="1:13" s="22" customFormat="1" ht="21" customHeight="1" x14ac:dyDescent="0.35">
      <c r="A172" s="108"/>
      <c r="B172" s="108"/>
      <c r="C172" s="26">
        <v>2024</v>
      </c>
      <c r="D172" s="110"/>
      <c r="E172" s="123"/>
      <c r="F172" s="41">
        <v>0</v>
      </c>
      <c r="G172" s="41">
        <v>0</v>
      </c>
      <c r="H172" s="41">
        <v>0</v>
      </c>
      <c r="I172" s="41">
        <v>0</v>
      </c>
      <c r="J172" s="41">
        <v>0</v>
      </c>
      <c r="K172" s="42">
        <v>2024</v>
      </c>
      <c r="L172" s="108"/>
      <c r="M172" s="27"/>
    </row>
    <row r="173" spans="1:13" s="22" customFormat="1" ht="18.75" customHeight="1" x14ac:dyDescent="0.35">
      <c r="A173" s="108"/>
      <c r="B173" s="108"/>
      <c r="C173" s="71" t="s">
        <v>21</v>
      </c>
      <c r="D173" s="96"/>
      <c r="E173" s="123"/>
      <c r="F173" s="43">
        <v>0</v>
      </c>
      <c r="G173" s="43">
        <v>0</v>
      </c>
      <c r="H173" s="43">
        <v>0</v>
      </c>
      <c r="I173" s="43">
        <v>0</v>
      </c>
      <c r="J173" s="43">
        <v>0</v>
      </c>
      <c r="K173" s="40" t="s">
        <v>28</v>
      </c>
      <c r="L173" s="108"/>
      <c r="M173" s="27"/>
    </row>
    <row r="174" spans="1:13" s="22" customFormat="1" ht="21" customHeight="1" x14ac:dyDescent="0.35">
      <c r="A174" s="108"/>
      <c r="B174" s="108"/>
      <c r="C174" s="31">
        <v>2020</v>
      </c>
      <c r="D174" s="122" t="s">
        <v>45</v>
      </c>
      <c r="E174" s="123"/>
      <c r="F174" s="41">
        <v>0</v>
      </c>
      <c r="G174" s="41">
        <v>0</v>
      </c>
      <c r="H174" s="41">
        <v>0</v>
      </c>
      <c r="I174" s="41">
        <v>0</v>
      </c>
      <c r="J174" s="41">
        <v>0</v>
      </c>
      <c r="K174" s="42">
        <v>2020</v>
      </c>
      <c r="L174" s="108"/>
      <c r="M174" s="27"/>
    </row>
    <row r="175" spans="1:13" s="22" customFormat="1" ht="15.75" customHeight="1" x14ac:dyDescent="0.35">
      <c r="A175" s="108"/>
      <c r="B175" s="108"/>
      <c r="C175" s="26">
        <v>2021</v>
      </c>
      <c r="D175" s="122"/>
      <c r="E175" s="123"/>
      <c r="F175" s="41">
        <v>0</v>
      </c>
      <c r="G175" s="41">
        <v>0</v>
      </c>
      <c r="H175" s="41">
        <v>0</v>
      </c>
      <c r="I175" s="41">
        <v>0</v>
      </c>
      <c r="J175" s="41">
        <v>0</v>
      </c>
      <c r="K175" s="42">
        <v>2021</v>
      </c>
      <c r="L175" s="108"/>
      <c r="M175" s="27"/>
    </row>
    <row r="176" spans="1:13" s="22" customFormat="1" ht="12.75" customHeight="1" x14ac:dyDescent="0.35">
      <c r="A176" s="108"/>
      <c r="B176" s="108"/>
      <c r="C176" s="26">
        <v>2022</v>
      </c>
      <c r="D176" s="122"/>
      <c r="E176" s="123"/>
      <c r="F176" s="41">
        <v>0</v>
      </c>
      <c r="G176" s="41">
        <v>0</v>
      </c>
      <c r="H176" s="41">
        <v>0</v>
      </c>
      <c r="I176" s="41">
        <v>0</v>
      </c>
      <c r="J176" s="41">
        <v>0</v>
      </c>
      <c r="K176" s="42">
        <v>2022</v>
      </c>
      <c r="L176" s="108"/>
      <c r="M176" s="27"/>
    </row>
    <row r="177" spans="1:13" s="22" customFormat="1" ht="22.5" customHeight="1" x14ac:dyDescent="0.35">
      <c r="A177" s="108"/>
      <c r="B177" s="108"/>
      <c r="C177" s="26">
        <v>2023</v>
      </c>
      <c r="D177" s="122"/>
      <c r="E177" s="123"/>
      <c r="F177" s="41">
        <v>0</v>
      </c>
      <c r="G177" s="41">
        <v>0</v>
      </c>
      <c r="H177" s="41">
        <v>0</v>
      </c>
      <c r="I177" s="41">
        <v>0</v>
      </c>
      <c r="J177" s="41">
        <v>0</v>
      </c>
      <c r="K177" s="42">
        <v>2023</v>
      </c>
      <c r="L177" s="108"/>
      <c r="M177" s="27"/>
    </row>
    <row r="178" spans="1:13" s="22" customFormat="1" ht="17.25" customHeight="1" x14ac:dyDescent="0.35">
      <c r="A178" s="108"/>
      <c r="B178" s="108"/>
      <c r="C178" s="26">
        <v>2024</v>
      </c>
      <c r="D178" s="122"/>
      <c r="E178" s="123"/>
      <c r="F178" s="41">
        <v>0</v>
      </c>
      <c r="G178" s="41">
        <v>0</v>
      </c>
      <c r="H178" s="41">
        <v>0</v>
      </c>
      <c r="I178" s="41">
        <v>0</v>
      </c>
      <c r="J178" s="41">
        <v>0</v>
      </c>
      <c r="K178" s="42">
        <v>2024</v>
      </c>
      <c r="L178" s="108"/>
      <c r="M178" s="27"/>
    </row>
    <row r="179" spans="1:13" s="22" customFormat="1" ht="24.75" customHeight="1" x14ac:dyDescent="0.35">
      <c r="A179" s="108"/>
      <c r="B179" s="108"/>
      <c r="C179" s="71" t="s">
        <v>21</v>
      </c>
      <c r="D179" s="81"/>
      <c r="E179" s="123"/>
      <c r="F179" s="43">
        <v>0</v>
      </c>
      <c r="G179" s="43">
        <v>0</v>
      </c>
      <c r="H179" s="43">
        <v>0</v>
      </c>
      <c r="I179" s="43">
        <v>0</v>
      </c>
      <c r="J179" s="43">
        <v>0</v>
      </c>
      <c r="K179" s="33" t="s">
        <v>28</v>
      </c>
      <c r="L179" s="108"/>
      <c r="M179" s="27"/>
    </row>
    <row r="180" spans="1:13" s="22" customFormat="1" ht="22.5" customHeight="1" x14ac:dyDescent="0.35">
      <c r="A180" s="108"/>
      <c r="B180" s="108"/>
      <c r="C180" s="31">
        <v>2020</v>
      </c>
      <c r="D180" s="124" t="s">
        <v>118</v>
      </c>
      <c r="E180" s="123"/>
      <c r="F180" s="36">
        <v>0</v>
      </c>
      <c r="G180" s="36">
        <v>0</v>
      </c>
      <c r="H180" s="36">
        <v>0</v>
      </c>
      <c r="I180" s="36">
        <v>0</v>
      </c>
      <c r="J180" s="36">
        <v>0</v>
      </c>
      <c r="K180" s="37">
        <v>2020</v>
      </c>
      <c r="L180" s="108"/>
      <c r="M180" s="27"/>
    </row>
    <row r="181" spans="1:13" s="22" customFormat="1" ht="19.5" customHeight="1" x14ac:dyDescent="0.35">
      <c r="A181" s="108"/>
      <c r="B181" s="108"/>
      <c r="C181" s="26">
        <v>2021</v>
      </c>
      <c r="D181" s="124"/>
      <c r="E181" s="123"/>
      <c r="F181" s="36">
        <v>0</v>
      </c>
      <c r="G181" s="36">
        <v>0</v>
      </c>
      <c r="H181" s="36">
        <v>0</v>
      </c>
      <c r="I181" s="36">
        <v>0</v>
      </c>
      <c r="J181" s="36">
        <v>0</v>
      </c>
      <c r="K181" s="37">
        <v>2021</v>
      </c>
      <c r="L181" s="108"/>
      <c r="M181" s="27"/>
    </row>
    <row r="182" spans="1:13" s="22" customFormat="1" ht="21.75" customHeight="1" x14ac:dyDescent="0.35">
      <c r="A182" s="108"/>
      <c r="B182" s="108"/>
      <c r="C182" s="26">
        <v>2022</v>
      </c>
      <c r="D182" s="124"/>
      <c r="E182" s="123"/>
      <c r="F182" s="36">
        <v>0</v>
      </c>
      <c r="G182" s="36">
        <v>0</v>
      </c>
      <c r="H182" s="36">
        <v>0</v>
      </c>
      <c r="I182" s="36">
        <v>0</v>
      </c>
      <c r="J182" s="36">
        <v>0</v>
      </c>
      <c r="K182" s="37">
        <v>2022</v>
      </c>
      <c r="L182" s="108"/>
      <c r="M182" s="27"/>
    </row>
    <row r="183" spans="1:13" s="22" customFormat="1" ht="20.25" customHeight="1" x14ac:dyDescent="0.35">
      <c r="A183" s="108"/>
      <c r="B183" s="108"/>
      <c r="C183" s="26">
        <v>2023</v>
      </c>
      <c r="D183" s="124"/>
      <c r="E183" s="123"/>
      <c r="F183" s="36">
        <v>0</v>
      </c>
      <c r="G183" s="36">
        <v>0</v>
      </c>
      <c r="H183" s="36">
        <v>0</v>
      </c>
      <c r="I183" s="36">
        <v>0</v>
      </c>
      <c r="J183" s="36">
        <v>0</v>
      </c>
      <c r="K183" s="37">
        <v>2023</v>
      </c>
      <c r="L183" s="108"/>
      <c r="M183" s="27"/>
    </row>
    <row r="184" spans="1:13" s="22" customFormat="1" ht="15" customHeight="1" x14ac:dyDescent="0.35">
      <c r="A184" s="108"/>
      <c r="B184" s="108"/>
      <c r="C184" s="26">
        <v>2024</v>
      </c>
      <c r="D184" s="124"/>
      <c r="E184" s="123"/>
      <c r="F184" s="36">
        <v>0</v>
      </c>
      <c r="G184" s="36">
        <v>0</v>
      </c>
      <c r="H184" s="36">
        <v>0</v>
      </c>
      <c r="I184" s="36">
        <v>0</v>
      </c>
      <c r="J184" s="36">
        <v>0</v>
      </c>
      <c r="K184" s="37">
        <v>2024</v>
      </c>
      <c r="L184" s="108"/>
      <c r="M184" s="27"/>
    </row>
    <row r="185" spans="1:13" s="29" customFormat="1" ht="23.25" customHeight="1" x14ac:dyDescent="0.35">
      <c r="A185" s="108" t="s">
        <v>119</v>
      </c>
      <c r="B185" s="108" t="s">
        <v>120</v>
      </c>
      <c r="C185" s="71" t="s">
        <v>21</v>
      </c>
      <c r="D185" s="74"/>
      <c r="E185" s="21"/>
      <c r="F185" s="20">
        <f>F186+F187+F188+F189+F190</f>
        <v>7390703.9100000001</v>
      </c>
      <c r="G185" s="20">
        <f>G186+G187+G188+G189+G190</f>
        <v>5818229.0499999998</v>
      </c>
      <c r="H185" s="20">
        <f>H186+H187+H188+H189+H190</f>
        <v>735313.1</v>
      </c>
      <c r="I185" s="20">
        <f>I186+I187+I188+I189+I190</f>
        <v>837161.76</v>
      </c>
      <c r="J185" s="20">
        <f>J186+J187+J188+J189+J190</f>
        <v>0</v>
      </c>
      <c r="K185" s="21" t="s">
        <v>28</v>
      </c>
      <c r="L185" s="108" t="s">
        <v>23</v>
      </c>
      <c r="M185" s="28"/>
    </row>
    <row r="186" spans="1:13" s="22" customFormat="1" ht="66" customHeight="1" x14ac:dyDescent="0.35">
      <c r="A186" s="108"/>
      <c r="B186" s="108"/>
      <c r="C186" s="26">
        <v>2020</v>
      </c>
      <c r="D186" s="72" t="s">
        <v>121</v>
      </c>
      <c r="E186" s="108" t="s">
        <v>122</v>
      </c>
      <c r="F186" s="30">
        <f>G186+H186+I186+J186</f>
        <v>794228</v>
      </c>
      <c r="G186" s="30">
        <v>577872</v>
      </c>
      <c r="H186" s="30">
        <v>11793</v>
      </c>
      <c r="I186" s="30">
        <v>204563</v>
      </c>
      <c r="J186" s="30">
        <v>0</v>
      </c>
      <c r="K186" s="26">
        <v>2020</v>
      </c>
      <c r="L186" s="108"/>
      <c r="M186" s="27"/>
    </row>
    <row r="187" spans="1:13" s="22" customFormat="1" ht="73.5" customHeight="1" x14ac:dyDescent="0.35">
      <c r="A187" s="108"/>
      <c r="B187" s="108"/>
      <c r="C187" s="26">
        <v>2021</v>
      </c>
      <c r="D187" s="72" t="s">
        <v>121</v>
      </c>
      <c r="E187" s="108"/>
      <c r="F187" s="30">
        <f>G187+H187+I187+J187</f>
        <v>994182.90999999992</v>
      </c>
      <c r="G187" s="49">
        <v>216380.54</v>
      </c>
      <c r="H187" s="49">
        <v>620965.06999999995</v>
      </c>
      <c r="I187" s="49">
        <v>156837.29999999999</v>
      </c>
      <c r="J187" s="30">
        <v>0</v>
      </c>
      <c r="K187" s="26">
        <v>2021</v>
      </c>
      <c r="L187" s="108"/>
      <c r="M187" s="27"/>
    </row>
    <row r="188" spans="1:13" s="22" customFormat="1" ht="66.75" customHeight="1" x14ac:dyDescent="0.35">
      <c r="A188" s="108"/>
      <c r="B188" s="108"/>
      <c r="C188" s="26">
        <v>2022</v>
      </c>
      <c r="D188" s="72" t="s">
        <v>121</v>
      </c>
      <c r="E188" s="108"/>
      <c r="F188" s="30">
        <f t="shared" ref="F188:F190" si="21">G188+H188+I188+J188</f>
        <v>150000</v>
      </c>
      <c r="G188" s="30">
        <v>0</v>
      </c>
      <c r="H188" s="30">
        <v>0</v>
      </c>
      <c r="I188" s="30">
        <v>150000</v>
      </c>
      <c r="J188" s="30">
        <v>0</v>
      </c>
      <c r="K188" s="26">
        <v>2022</v>
      </c>
      <c r="L188" s="108"/>
      <c r="M188" s="27"/>
    </row>
    <row r="189" spans="1:13" s="22" customFormat="1" ht="88.5" customHeight="1" x14ac:dyDescent="0.35">
      <c r="A189" s="108"/>
      <c r="B189" s="108"/>
      <c r="C189" s="26">
        <v>2023</v>
      </c>
      <c r="D189" s="72" t="s">
        <v>121</v>
      </c>
      <c r="E189" s="108"/>
      <c r="F189" s="30">
        <f t="shared" si="21"/>
        <v>1591905</v>
      </c>
      <c r="G189" s="30">
        <v>1405977.17</v>
      </c>
      <c r="H189" s="30">
        <v>28718.31</v>
      </c>
      <c r="I189" s="30">
        <v>157209.51999999999</v>
      </c>
      <c r="J189" s="30">
        <v>0</v>
      </c>
      <c r="K189" s="26">
        <v>2023</v>
      </c>
      <c r="L189" s="108"/>
      <c r="M189" s="27"/>
    </row>
    <row r="190" spans="1:13" s="22" customFormat="1" ht="45.75" customHeight="1" x14ac:dyDescent="0.35">
      <c r="A190" s="108"/>
      <c r="B190" s="108"/>
      <c r="C190" s="26">
        <v>2024</v>
      </c>
      <c r="D190" s="72" t="s">
        <v>121</v>
      </c>
      <c r="E190" s="108"/>
      <c r="F190" s="30">
        <f t="shared" si="21"/>
        <v>3860388</v>
      </c>
      <c r="G190" s="30">
        <v>3617999.34</v>
      </c>
      <c r="H190" s="30">
        <v>73836.72</v>
      </c>
      <c r="I190" s="30">
        <v>168551.94</v>
      </c>
      <c r="J190" s="30">
        <v>0</v>
      </c>
      <c r="K190" s="26">
        <v>2024</v>
      </c>
      <c r="L190" s="108"/>
      <c r="M190" s="27"/>
    </row>
    <row r="191" spans="1:13" s="29" customFormat="1" ht="17.25" customHeight="1" x14ac:dyDescent="0.35">
      <c r="A191" s="108" t="s">
        <v>123</v>
      </c>
      <c r="B191" s="108" t="s">
        <v>124</v>
      </c>
      <c r="C191" s="71" t="s">
        <v>21</v>
      </c>
      <c r="D191" s="74"/>
      <c r="E191" s="21"/>
      <c r="F191" s="20">
        <f>F192+F193+F194+F195+F196</f>
        <v>19692613.91</v>
      </c>
      <c r="G191" s="20">
        <f>G192+G193+G194+G195+G196</f>
        <v>8267270.0599999996</v>
      </c>
      <c r="H191" s="20">
        <f>H192+H193+H194+H195+H196</f>
        <v>3075548.81</v>
      </c>
      <c r="I191" s="20">
        <f>I192+I193+I194+I195+I196</f>
        <v>8349795.04</v>
      </c>
      <c r="J191" s="20">
        <f>J192+J193+J194+J195+J196</f>
        <v>0</v>
      </c>
      <c r="K191" s="21" t="s">
        <v>125</v>
      </c>
      <c r="L191" s="108" t="s">
        <v>23</v>
      </c>
      <c r="M191" s="28"/>
    </row>
    <row r="192" spans="1:13" s="22" customFormat="1" ht="105" customHeight="1" x14ac:dyDescent="0.35">
      <c r="A192" s="108"/>
      <c r="B192" s="108"/>
      <c r="C192" s="26">
        <v>2020</v>
      </c>
      <c r="D192" s="76" t="s">
        <v>126</v>
      </c>
      <c r="E192" s="115" t="s">
        <v>274</v>
      </c>
      <c r="F192" s="30">
        <v>14785784.91</v>
      </c>
      <c r="G192" s="30">
        <v>8267270.0599999996</v>
      </c>
      <c r="H192" s="30">
        <v>168719.81</v>
      </c>
      <c r="I192" s="30">
        <v>6349795.04</v>
      </c>
      <c r="J192" s="30">
        <v>0</v>
      </c>
      <c r="K192" s="26">
        <v>2020</v>
      </c>
      <c r="L192" s="108"/>
      <c r="M192" s="27"/>
    </row>
    <row r="193" spans="1:13" s="22" customFormat="1" ht="105.75" customHeight="1" x14ac:dyDescent="0.35">
      <c r="A193" s="108"/>
      <c r="B193" s="108"/>
      <c r="C193" s="26">
        <v>2021</v>
      </c>
      <c r="D193" s="76" t="s">
        <v>242</v>
      </c>
      <c r="E193" s="115"/>
      <c r="F193" s="30">
        <v>2906829</v>
      </c>
      <c r="G193" s="30">
        <v>0</v>
      </c>
      <c r="H193" s="30">
        <v>2906829</v>
      </c>
      <c r="I193" s="30">
        <v>0</v>
      </c>
      <c r="J193" s="30">
        <v>0</v>
      </c>
      <c r="K193" s="26">
        <v>2021</v>
      </c>
      <c r="L193" s="108"/>
      <c r="M193" s="27"/>
    </row>
    <row r="194" spans="1:13" s="22" customFormat="1" ht="90" customHeight="1" x14ac:dyDescent="0.35">
      <c r="A194" s="108"/>
      <c r="B194" s="108"/>
      <c r="C194" s="26">
        <v>2022</v>
      </c>
      <c r="D194" s="72" t="s">
        <v>126</v>
      </c>
      <c r="E194" s="115"/>
      <c r="F194" s="30">
        <v>0</v>
      </c>
      <c r="G194" s="30">
        <v>0</v>
      </c>
      <c r="H194" s="30">
        <v>0</v>
      </c>
      <c r="I194" s="30">
        <v>0</v>
      </c>
      <c r="J194" s="30">
        <v>0</v>
      </c>
      <c r="K194" s="26">
        <v>2022</v>
      </c>
      <c r="L194" s="108"/>
      <c r="M194" s="27"/>
    </row>
    <row r="195" spans="1:13" s="22" customFormat="1" ht="122.25" customHeight="1" x14ac:dyDescent="0.35">
      <c r="A195" s="108"/>
      <c r="B195" s="108"/>
      <c r="C195" s="26">
        <v>2023</v>
      </c>
      <c r="D195" s="76" t="s">
        <v>126</v>
      </c>
      <c r="E195" s="115"/>
      <c r="F195" s="30">
        <v>1000000</v>
      </c>
      <c r="G195" s="30">
        <v>0</v>
      </c>
      <c r="H195" s="30">
        <v>0</v>
      </c>
      <c r="I195" s="30">
        <v>1000000</v>
      </c>
      <c r="J195" s="30">
        <v>0</v>
      </c>
      <c r="K195" s="26">
        <v>2023</v>
      </c>
      <c r="L195" s="108"/>
      <c r="M195" s="27"/>
    </row>
    <row r="196" spans="1:13" s="22" customFormat="1" ht="89.25" customHeight="1" x14ac:dyDescent="0.35">
      <c r="A196" s="108"/>
      <c r="B196" s="108"/>
      <c r="C196" s="26">
        <v>2024</v>
      </c>
      <c r="D196" s="72" t="s">
        <v>126</v>
      </c>
      <c r="E196" s="115"/>
      <c r="F196" s="30">
        <v>1000000</v>
      </c>
      <c r="G196" s="30">
        <v>0</v>
      </c>
      <c r="H196" s="30">
        <v>0</v>
      </c>
      <c r="I196" s="30">
        <v>1000000</v>
      </c>
      <c r="J196" s="30">
        <v>0</v>
      </c>
      <c r="K196" s="26">
        <v>2024</v>
      </c>
      <c r="L196" s="108"/>
      <c r="M196" s="27"/>
    </row>
    <row r="197" spans="1:13" s="22" customFormat="1" ht="19.5" customHeight="1" x14ac:dyDescent="0.35">
      <c r="A197" s="108" t="s">
        <v>127</v>
      </c>
      <c r="B197" s="108" t="s">
        <v>128</v>
      </c>
      <c r="C197" s="71" t="s">
        <v>21</v>
      </c>
      <c r="D197" s="96"/>
      <c r="E197" s="97"/>
      <c r="F197" s="40">
        <f>F198+F199+F200+F201+F202</f>
        <v>0</v>
      </c>
      <c r="G197" s="40">
        <f>G198+G199+G200+G201+G202</f>
        <v>0</v>
      </c>
      <c r="H197" s="40">
        <f>H198+H199+H200+H201+H202</f>
        <v>0</v>
      </c>
      <c r="I197" s="40">
        <f>I198+I199+I200+I201+I202</f>
        <v>0</v>
      </c>
      <c r="J197" s="40">
        <f>J198+J199+J200+J201+J202</f>
        <v>0</v>
      </c>
      <c r="K197" s="40" t="s">
        <v>28</v>
      </c>
      <c r="L197" s="108" t="s">
        <v>44</v>
      </c>
      <c r="M197" s="27"/>
    </row>
    <row r="198" spans="1:13" s="22" customFormat="1" ht="17.25" customHeight="1" x14ac:dyDescent="0.35">
      <c r="A198" s="108"/>
      <c r="B198" s="108"/>
      <c r="C198" s="31">
        <v>2020</v>
      </c>
      <c r="D198" s="122" t="s">
        <v>45</v>
      </c>
      <c r="E198" s="123" t="s">
        <v>30</v>
      </c>
      <c r="F198" s="41">
        <v>0</v>
      </c>
      <c r="G198" s="41">
        <v>0</v>
      </c>
      <c r="H198" s="41">
        <v>0</v>
      </c>
      <c r="I198" s="41">
        <v>0</v>
      </c>
      <c r="J198" s="41">
        <v>0</v>
      </c>
      <c r="K198" s="42">
        <v>2020</v>
      </c>
      <c r="L198" s="108"/>
      <c r="M198" s="27"/>
    </row>
    <row r="199" spans="1:13" s="22" customFormat="1" ht="19.5" customHeight="1" x14ac:dyDescent="0.35">
      <c r="A199" s="108"/>
      <c r="B199" s="108"/>
      <c r="C199" s="26">
        <v>2021</v>
      </c>
      <c r="D199" s="122"/>
      <c r="E199" s="123"/>
      <c r="F199" s="41">
        <v>0</v>
      </c>
      <c r="G199" s="41">
        <v>0</v>
      </c>
      <c r="H199" s="41">
        <v>0</v>
      </c>
      <c r="I199" s="41">
        <v>0</v>
      </c>
      <c r="J199" s="41">
        <v>0</v>
      </c>
      <c r="K199" s="42">
        <v>2021</v>
      </c>
      <c r="L199" s="108"/>
      <c r="M199" s="27"/>
    </row>
    <row r="200" spans="1:13" s="22" customFormat="1" ht="19.5" customHeight="1" x14ac:dyDescent="0.35">
      <c r="A200" s="108"/>
      <c r="B200" s="108"/>
      <c r="C200" s="26">
        <v>2022</v>
      </c>
      <c r="D200" s="122"/>
      <c r="E200" s="123"/>
      <c r="F200" s="41">
        <v>0</v>
      </c>
      <c r="G200" s="41">
        <v>0</v>
      </c>
      <c r="H200" s="41">
        <v>0</v>
      </c>
      <c r="I200" s="41">
        <v>0</v>
      </c>
      <c r="J200" s="41">
        <v>0</v>
      </c>
      <c r="K200" s="42">
        <v>2022</v>
      </c>
      <c r="L200" s="108"/>
      <c r="M200" s="27"/>
    </row>
    <row r="201" spans="1:13" s="22" customFormat="1" ht="14.25" customHeight="1" x14ac:dyDescent="0.35">
      <c r="A201" s="108"/>
      <c r="B201" s="108"/>
      <c r="C201" s="26">
        <v>2023</v>
      </c>
      <c r="D201" s="122"/>
      <c r="E201" s="123"/>
      <c r="F201" s="41">
        <v>0</v>
      </c>
      <c r="G201" s="41">
        <v>0</v>
      </c>
      <c r="H201" s="41">
        <v>0</v>
      </c>
      <c r="I201" s="41">
        <v>0</v>
      </c>
      <c r="J201" s="41">
        <v>0</v>
      </c>
      <c r="K201" s="42">
        <v>2023</v>
      </c>
      <c r="L201" s="108"/>
      <c r="M201" s="27"/>
    </row>
    <row r="202" spans="1:13" s="22" customFormat="1" ht="16.5" customHeight="1" x14ac:dyDescent="0.35">
      <c r="A202" s="108"/>
      <c r="B202" s="108"/>
      <c r="C202" s="26">
        <v>2024</v>
      </c>
      <c r="D202" s="122"/>
      <c r="E202" s="123"/>
      <c r="F202" s="41">
        <v>0</v>
      </c>
      <c r="G202" s="41">
        <v>0</v>
      </c>
      <c r="H202" s="41">
        <v>0</v>
      </c>
      <c r="I202" s="41">
        <v>0</v>
      </c>
      <c r="J202" s="41">
        <v>0</v>
      </c>
      <c r="K202" s="42">
        <v>2024</v>
      </c>
      <c r="L202" s="108"/>
      <c r="M202" s="27"/>
    </row>
    <row r="203" spans="1:13" s="29" customFormat="1" ht="16.5" customHeight="1" x14ac:dyDescent="0.35">
      <c r="A203" s="108"/>
      <c r="B203" s="108"/>
      <c r="C203" s="71" t="s">
        <v>21</v>
      </c>
      <c r="D203" s="94"/>
      <c r="E203" s="95"/>
      <c r="F203" s="43">
        <f>F204+F205+F206+F207+F208</f>
        <v>0</v>
      </c>
      <c r="G203" s="43">
        <f>G204+G205+G206+G207+G208</f>
        <v>0</v>
      </c>
      <c r="H203" s="43">
        <f>H204+H205+H206+H207+H208</f>
        <v>0</v>
      </c>
      <c r="I203" s="43">
        <f>I204+I205+I206+I207+I208</f>
        <v>0</v>
      </c>
      <c r="J203" s="43">
        <f>J204+J205+J206+J207+J208</f>
        <v>0</v>
      </c>
      <c r="K203" s="44" t="s">
        <v>28</v>
      </c>
      <c r="L203" s="108"/>
      <c r="M203" s="28"/>
    </row>
    <row r="204" spans="1:13" s="22" customFormat="1" ht="16.5" customHeight="1" x14ac:dyDescent="0.35">
      <c r="A204" s="108"/>
      <c r="B204" s="108"/>
      <c r="C204" s="31">
        <v>2020</v>
      </c>
      <c r="D204" s="110" t="s">
        <v>47</v>
      </c>
      <c r="E204" s="123" t="s">
        <v>30</v>
      </c>
      <c r="F204" s="41">
        <v>0</v>
      </c>
      <c r="G204" s="41">
        <v>0</v>
      </c>
      <c r="H204" s="41">
        <v>0</v>
      </c>
      <c r="I204" s="41">
        <v>0</v>
      </c>
      <c r="J204" s="41">
        <v>0</v>
      </c>
      <c r="K204" s="42">
        <v>2020</v>
      </c>
      <c r="L204" s="108"/>
      <c r="M204" s="27"/>
    </row>
    <row r="205" spans="1:13" s="22" customFormat="1" ht="18.75" customHeight="1" x14ac:dyDescent="0.35">
      <c r="A205" s="108"/>
      <c r="B205" s="108"/>
      <c r="C205" s="26">
        <v>2021</v>
      </c>
      <c r="D205" s="110"/>
      <c r="E205" s="123"/>
      <c r="F205" s="41">
        <v>0</v>
      </c>
      <c r="G205" s="41">
        <v>0</v>
      </c>
      <c r="H205" s="41">
        <v>0</v>
      </c>
      <c r="I205" s="41">
        <v>0</v>
      </c>
      <c r="J205" s="41">
        <v>0</v>
      </c>
      <c r="K205" s="42">
        <v>2021</v>
      </c>
      <c r="L205" s="108"/>
      <c r="M205" s="27"/>
    </row>
    <row r="206" spans="1:13" s="22" customFormat="1" ht="18.75" customHeight="1" x14ac:dyDescent="0.35">
      <c r="A206" s="108"/>
      <c r="B206" s="108"/>
      <c r="C206" s="26">
        <v>2022</v>
      </c>
      <c r="D206" s="110"/>
      <c r="E206" s="123"/>
      <c r="F206" s="41">
        <v>0</v>
      </c>
      <c r="G206" s="41">
        <v>0</v>
      </c>
      <c r="H206" s="41">
        <v>0</v>
      </c>
      <c r="I206" s="41">
        <v>0</v>
      </c>
      <c r="J206" s="41">
        <v>0</v>
      </c>
      <c r="K206" s="42">
        <v>2022</v>
      </c>
      <c r="L206" s="108"/>
      <c r="M206" s="27"/>
    </row>
    <row r="207" spans="1:13" s="22" customFormat="1" ht="17.25" customHeight="1" x14ac:dyDescent="0.35">
      <c r="A207" s="108"/>
      <c r="B207" s="108"/>
      <c r="C207" s="26">
        <v>2023</v>
      </c>
      <c r="D207" s="110"/>
      <c r="E207" s="123"/>
      <c r="F207" s="41">
        <v>0</v>
      </c>
      <c r="G207" s="41">
        <v>0</v>
      </c>
      <c r="H207" s="41">
        <v>0</v>
      </c>
      <c r="I207" s="41">
        <v>0</v>
      </c>
      <c r="J207" s="41">
        <v>0</v>
      </c>
      <c r="K207" s="42">
        <v>2023</v>
      </c>
      <c r="L207" s="108"/>
      <c r="M207" s="27"/>
    </row>
    <row r="208" spans="1:13" s="22" customFormat="1" ht="19.5" customHeight="1" x14ac:dyDescent="0.35">
      <c r="A208" s="108"/>
      <c r="B208" s="108"/>
      <c r="C208" s="26">
        <v>2024</v>
      </c>
      <c r="D208" s="110"/>
      <c r="E208" s="123"/>
      <c r="F208" s="41">
        <v>0</v>
      </c>
      <c r="G208" s="41">
        <v>0</v>
      </c>
      <c r="H208" s="41">
        <v>0</v>
      </c>
      <c r="I208" s="41">
        <v>0</v>
      </c>
      <c r="J208" s="41">
        <v>0</v>
      </c>
      <c r="K208" s="42">
        <v>2024</v>
      </c>
      <c r="L208" s="108"/>
      <c r="M208" s="27"/>
    </row>
    <row r="209" spans="1:13" s="29" customFormat="1" ht="19.5" customHeight="1" x14ac:dyDescent="0.35">
      <c r="A209" s="108"/>
      <c r="B209" s="108"/>
      <c r="C209" s="71" t="s">
        <v>21</v>
      </c>
      <c r="D209" s="74"/>
      <c r="E209" s="98"/>
      <c r="F209" s="43">
        <f>F210+F211+F212+F213+F214</f>
        <v>0</v>
      </c>
      <c r="G209" s="43">
        <f>G210+G211+G212+G213+G214</f>
        <v>0</v>
      </c>
      <c r="H209" s="43">
        <f>H210+H211+H212+H213+H214</f>
        <v>0</v>
      </c>
      <c r="I209" s="43">
        <f>I210+I211+I212+I213+I214</f>
        <v>0</v>
      </c>
      <c r="J209" s="43">
        <f>J210+J211+J212+J213+J214</f>
        <v>0</v>
      </c>
      <c r="K209" s="44" t="s">
        <v>28</v>
      </c>
      <c r="L209" s="108"/>
      <c r="M209" s="28"/>
    </row>
    <row r="210" spans="1:13" s="22" customFormat="1" ht="18" customHeight="1" x14ac:dyDescent="0.35">
      <c r="A210" s="108"/>
      <c r="B210" s="108"/>
      <c r="C210" s="31">
        <v>2020</v>
      </c>
      <c r="D210" s="124" t="s">
        <v>118</v>
      </c>
      <c r="E210" s="123" t="s">
        <v>30</v>
      </c>
      <c r="F210" s="41">
        <v>0</v>
      </c>
      <c r="G210" s="41">
        <v>0</v>
      </c>
      <c r="H210" s="41">
        <v>0</v>
      </c>
      <c r="I210" s="41">
        <v>0</v>
      </c>
      <c r="J210" s="41">
        <v>0</v>
      </c>
      <c r="K210" s="42">
        <v>2020</v>
      </c>
      <c r="L210" s="108"/>
      <c r="M210" s="27"/>
    </row>
    <row r="211" spans="1:13" s="22" customFormat="1" ht="17.25" customHeight="1" x14ac:dyDescent="0.35">
      <c r="A211" s="108"/>
      <c r="B211" s="108"/>
      <c r="C211" s="31">
        <v>2021</v>
      </c>
      <c r="D211" s="124"/>
      <c r="E211" s="123"/>
      <c r="F211" s="41">
        <v>0</v>
      </c>
      <c r="G211" s="41">
        <v>0</v>
      </c>
      <c r="H211" s="41">
        <v>0</v>
      </c>
      <c r="I211" s="41">
        <v>0</v>
      </c>
      <c r="J211" s="41">
        <v>0</v>
      </c>
      <c r="K211" s="42">
        <v>2021</v>
      </c>
      <c r="L211" s="108"/>
      <c r="M211" s="27"/>
    </row>
    <row r="212" spans="1:13" s="22" customFormat="1" ht="19.5" customHeight="1" x14ac:dyDescent="0.35">
      <c r="A212" s="108"/>
      <c r="B212" s="108"/>
      <c r="C212" s="31">
        <v>2022</v>
      </c>
      <c r="D212" s="124"/>
      <c r="E212" s="123"/>
      <c r="F212" s="41">
        <v>0</v>
      </c>
      <c r="G212" s="41">
        <v>0</v>
      </c>
      <c r="H212" s="41">
        <v>0</v>
      </c>
      <c r="I212" s="41">
        <v>0</v>
      </c>
      <c r="J212" s="41">
        <v>0</v>
      </c>
      <c r="K212" s="42">
        <v>2022</v>
      </c>
      <c r="L212" s="108"/>
      <c r="M212" s="27"/>
    </row>
    <row r="213" spans="1:13" s="22" customFormat="1" ht="20.25" customHeight="1" x14ac:dyDescent="0.35">
      <c r="A213" s="108"/>
      <c r="B213" s="108"/>
      <c r="C213" s="31">
        <v>2023</v>
      </c>
      <c r="D213" s="124"/>
      <c r="E213" s="123"/>
      <c r="F213" s="41">
        <v>0</v>
      </c>
      <c r="G213" s="41">
        <v>0</v>
      </c>
      <c r="H213" s="41">
        <v>0</v>
      </c>
      <c r="I213" s="41">
        <v>0</v>
      </c>
      <c r="J213" s="41">
        <v>0</v>
      </c>
      <c r="K213" s="42">
        <v>2023</v>
      </c>
      <c r="L213" s="108"/>
      <c r="M213" s="27"/>
    </row>
    <row r="214" spans="1:13" s="22" customFormat="1" ht="18" customHeight="1" x14ac:dyDescent="0.35">
      <c r="A214" s="108"/>
      <c r="B214" s="108"/>
      <c r="C214" s="31">
        <v>2024</v>
      </c>
      <c r="D214" s="124"/>
      <c r="E214" s="123"/>
      <c r="F214" s="41">
        <v>0</v>
      </c>
      <c r="G214" s="41">
        <v>0</v>
      </c>
      <c r="H214" s="41">
        <v>0</v>
      </c>
      <c r="I214" s="41">
        <v>0</v>
      </c>
      <c r="J214" s="41">
        <v>0</v>
      </c>
      <c r="K214" s="42">
        <v>2024</v>
      </c>
      <c r="L214" s="108"/>
      <c r="M214" s="27"/>
    </row>
    <row r="215" spans="1:13" s="29" customFormat="1" ht="20.25" customHeight="1" x14ac:dyDescent="0.35">
      <c r="A215" s="108" t="s">
        <v>129</v>
      </c>
      <c r="B215" s="108" t="s">
        <v>130</v>
      </c>
      <c r="C215" s="71" t="s">
        <v>21</v>
      </c>
      <c r="D215" s="94"/>
      <c r="E215" s="83"/>
      <c r="F215" s="20">
        <f>F216+F218+F220+F222+F224+F217+F219+F221+F223+F225</f>
        <v>49856991.18</v>
      </c>
      <c r="G215" s="20">
        <f>G216+G218+G220+G222+G224+G217+G219+G221+G223+G225</f>
        <v>0</v>
      </c>
      <c r="H215" s="20">
        <f>H216+H218+H220+H222+H224+H217+H219+H221+H223+H225</f>
        <v>36665412.5</v>
      </c>
      <c r="I215" s="20">
        <f>I216+I218+I220+I222+I224+I217+I219+I221+I223+I225</f>
        <v>13191578.68</v>
      </c>
      <c r="J215" s="20">
        <f>J216+J218+J220+J222+J224+J217+J219+J221+J223+J225</f>
        <v>0</v>
      </c>
      <c r="K215" s="21" t="s">
        <v>28</v>
      </c>
      <c r="L215" s="50"/>
      <c r="M215" s="28"/>
    </row>
    <row r="216" spans="1:13" s="22" customFormat="1" ht="132.75" customHeight="1" x14ac:dyDescent="0.35">
      <c r="A216" s="108"/>
      <c r="B216" s="108"/>
      <c r="C216" s="108">
        <v>2020</v>
      </c>
      <c r="D216" s="76" t="s">
        <v>131</v>
      </c>
      <c r="E216" s="54" t="s">
        <v>132</v>
      </c>
      <c r="F216" s="30">
        <f t="shared" ref="F216:F219" si="22">G216+H216+I216+J216</f>
        <v>37799394.329999998</v>
      </c>
      <c r="G216" s="30">
        <v>0</v>
      </c>
      <c r="H216" s="30">
        <v>36665412.5</v>
      </c>
      <c r="I216" s="30">
        <v>1133981.83</v>
      </c>
      <c r="J216" s="30">
        <v>0</v>
      </c>
      <c r="K216" s="108">
        <v>2020</v>
      </c>
      <c r="L216" s="26" t="s">
        <v>133</v>
      </c>
      <c r="M216" s="27"/>
    </row>
    <row r="217" spans="1:13" s="22" customFormat="1" ht="55.5" customHeight="1" x14ac:dyDescent="0.35">
      <c r="A217" s="108"/>
      <c r="B217" s="108"/>
      <c r="C217" s="108"/>
      <c r="D217" s="76" t="s">
        <v>134</v>
      </c>
      <c r="E217" s="108" t="s">
        <v>135</v>
      </c>
      <c r="F217" s="30">
        <f t="shared" si="22"/>
        <v>1339112</v>
      </c>
      <c r="G217" s="30">
        <v>0</v>
      </c>
      <c r="H217" s="30">
        <v>0</v>
      </c>
      <c r="I217" s="30">
        <v>1339112</v>
      </c>
      <c r="J217" s="30">
        <v>0</v>
      </c>
      <c r="K217" s="108"/>
      <c r="L217" s="108" t="s">
        <v>23</v>
      </c>
      <c r="M217" s="27"/>
    </row>
    <row r="218" spans="1:13" s="22" customFormat="1" ht="81" customHeight="1" x14ac:dyDescent="0.35">
      <c r="A218" s="108"/>
      <c r="B218" s="108"/>
      <c r="C218" s="108">
        <v>2021</v>
      </c>
      <c r="D218" s="76" t="s">
        <v>134</v>
      </c>
      <c r="E218" s="108"/>
      <c r="F218" s="30">
        <v>2538588.5499999998</v>
      </c>
      <c r="G218" s="30">
        <v>0</v>
      </c>
      <c r="H218" s="30">
        <v>0</v>
      </c>
      <c r="I218" s="51">
        <v>2538588.5499999998</v>
      </c>
      <c r="J218" s="30">
        <v>0</v>
      </c>
      <c r="K218" s="108">
        <v>2021</v>
      </c>
      <c r="L218" s="108"/>
      <c r="M218" s="27"/>
    </row>
    <row r="219" spans="1:13" s="22" customFormat="1" ht="69" customHeight="1" x14ac:dyDescent="0.35">
      <c r="A219" s="108"/>
      <c r="B219" s="108"/>
      <c r="C219" s="108"/>
      <c r="D219" s="76" t="s">
        <v>136</v>
      </c>
      <c r="E219" s="108"/>
      <c r="F219" s="30">
        <f t="shared" si="22"/>
        <v>0</v>
      </c>
      <c r="G219" s="30">
        <v>0</v>
      </c>
      <c r="H219" s="30">
        <v>0</v>
      </c>
      <c r="I219" s="51">
        <v>0</v>
      </c>
      <c r="J219" s="30">
        <v>0</v>
      </c>
      <c r="K219" s="108"/>
      <c r="L219" s="108"/>
      <c r="M219" s="27"/>
    </row>
    <row r="220" spans="1:13" s="22" customFormat="1" ht="65.25" customHeight="1" x14ac:dyDescent="0.35">
      <c r="A220" s="108"/>
      <c r="B220" s="108"/>
      <c r="C220" s="108">
        <v>2022</v>
      </c>
      <c r="D220" s="76" t="s">
        <v>134</v>
      </c>
      <c r="E220" s="108"/>
      <c r="F220" s="30">
        <f>G220+H220+I220+J220</f>
        <v>2726632.1</v>
      </c>
      <c r="G220" s="30">
        <v>0</v>
      </c>
      <c r="H220" s="30">
        <v>0</v>
      </c>
      <c r="I220" s="52">
        <v>2726632.1</v>
      </c>
      <c r="J220" s="30">
        <v>0</v>
      </c>
      <c r="K220" s="108">
        <v>2022</v>
      </c>
      <c r="L220" s="108"/>
      <c r="M220" s="27"/>
    </row>
    <row r="221" spans="1:13" s="22" customFormat="1" ht="71.25" customHeight="1" x14ac:dyDescent="0.35">
      <c r="A221" s="108"/>
      <c r="B221" s="108"/>
      <c r="C221" s="108"/>
      <c r="D221" s="76" t="s">
        <v>136</v>
      </c>
      <c r="E221" s="108"/>
      <c r="F221" s="30">
        <f t="shared" ref="F221:F225" si="23">G221+H221+I221+J221</f>
        <v>0</v>
      </c>
      <c r="G221" s="30">
        <v>0</v>
      </c>
      <c r="H221" s="30">
        <v>0</v>
      </c>
      <c r="I221" s="51">
        <v>0</v>
      </c>
      <c r="J221" s="30">
        <v>0</v>
      </c>
      <c r="K221" s="108"/>
      <c r="L221" s="108"/>
      <c r="M221" s="27"/>
    </row>
    <row r="222" spans="1:13" s="22" customFormat="1" ht="68.25" customHeight="1" x14ac:dyDescent="0.35">
      <c r="A222" s="108"/>
      <c r="B222" s="108"/>
      <c r="C222" s="108">
        <v>2023</v>
      </c>
      <c r="D222" s="76" t="s">
        <v>134</v>
      </c>
      <c r="E222" s="108"/>
      <c r="F222" s="30">
        <f t="shared" si="23"/>
        <v>2726632.1</v>
      </c>
      <c r="G222" s="30">
        <v>0</v>
      </c>
      <c r="H222" s="30">
        <v>0</v>
      </c>
      <c r="I222" s="51">
        <v>2726632.1</v>
      </c>
      <c r="J222" s="30">
        <v>0</v>
      </c>
      <c r="K222" s="108">
        <v>2023</v>
      </c>
      <c r="L222" s="108"/>
      <c r="M222" s="27"/>
    </row>
    <row r="223" spans="1:13" s="22" customFormat="1" ht="74.25" customHeight="1" x14ac:dyDescent="0.35">
      <c r="A223" s="108"/>
      <c r="B223" s="108"/>
      <c r="C223" s="108"/>
      <c r="D223" s="76" t="s">
        <v>136</v>
      </c>
      <c r="E223" s="108"/>
      <c r="F223" s="30">
        <f t="shared" si="23"/>
        <v>0</v>
      </c>
      <c r="G223" s="30">
        <v>0</v>
      </c>
      <c r="H223" s="30">
        <v>0</v>
      </c>
      <c r="I223" s="51">
        <v>0</v>
      </c>
      <c r="J223" s="30">
        <v>0</v>
      </c>
      <c r="K223" s="108"/>
      <c r="L223" s="108"/>
      <c r="M223" s="27"/>
    </row>
    <row r="224" spans="1:13" s="22" customFormat="1" ht="72.75" customHeight="1" x14ac:dyDescent="0.35">
      <c r="A224" s="108"/>
      <c r="B224" s="108"/>
      <c r="C224" s="108">
        <v>2024</v>
      </c>
      <c r="D224" s="76" t="s">
        <v>134</v>
      </c>
      <c r="E224" s="108"/>
      <c r="F224" s="30">
        <f t="shared" si="23"/>
        <v>2726632.1</v>
      </c>
      <c r="G224" s="30">
        <v>0</v>
      </c>
      <c r="H224" s="30">
        <v>0</v>
      </c>
      <c r="I224" s="51">
        <v>2726632.1</v>
      </c>
      <c r="J224" s="30">
        <v>0</v>
      </c>
      <c r="K224" s="108">
        <v>2024</v>
      </c>
      <c r="L224" s="108"/>
      <c r="M224" s="27"/>
    </row>
    <row r="225" spans="1:13" s="22" customFormat="1" ht="69.75" customHeight="1" x14ac:dyDescent="0.35">
      <c r="A225" s="108"/>
      <c r="B225" s="108"/>
      <c r="C225" s="108"/>
      <c r="D225" s="72" t="s">
        <v>136</v>
      </c>
      <c r="E225" s="31"/>
      <c r="F225" s="30">
        <f t="shared" si="23"/>
        <v>0</v>
      </c>
      <c r="G225" s="30">
        <v>0</v>
      </c>
      <c r="H225" s="30">
        <v>0</v>
      </c>
      <c r="I225" s="51">
        <v>0</v>
      </c>
      <c r="J225" s="30">
        <v>0</v>
      </c>
      <c r="K225" s="108"/>
      <c r="L225" s="108"/>
      <c r="M225" s="27"/>
    </row>
    <row r="226" spans="1:13" s="29" customFormat="1" ht="29.25" customHeight="1" x14ac:dyDescent="0.35">
      <c r="A226" s="108" t="s">
        <v>137</v>
      </c>
      <c r="B226" s="108" t="s">
        <v>138</v>
      </c>
      <c r="C226" s="21" t="s">
        <v>21</v>
      </c>
      <c r="D226" s="74"/>
      <c r="E226" s="108" t="s">
        <v>139</v>
      </c>
      <c r="F226" s="20">
        <v>0</v>
      </c>
      <c r="G226" s="20">
        <v>0</v>
      </c>
      <c r="H226" s="20">
        <v>0</v>
      </c>
      <c r="I226" s="20">
        <v>0</v>
      </c>
      <c r="J226" s="20">
        <v>0</v>
      </c>
      <c r="K226" s="21"/>
      <c r="L226" s="108" t="s">
        <v>140</v>
      </c>
      <c r="M226" s="28"/>
    </row>
    <row r="227" spans="1:13" s="22" customFormat="1" ht="18" x14ac:dyDescent="0.35">
      <c r="A227" s="108"/>
      <c r="B227" s="108"/>
      <c r="C227" s="26">
        <v>2020</v>
      </c>
      <c r="D227" s="72"/>
      <c r="E227" s="108"/>
      <c r="F227" s="30">
        <v>0</v>
      </c>
      <c r="G227" s="30">
        <v>0</v>
      </c>
      <c r="H227" s="30">
        <v>0</v>
      </c>
      <c r="I227" s="30">
        <v>0</v>
      </c>
      <c r="J227" s="30">
        <v>0</v>
      </c>
      <c r="K227" s="26"/>
      <c r="L227" s="108"/>
      <c r="M227" s="27"/>
    </row>
    <row r="228" spans="1:13" s="22" customFormat="1" ht="18" x14ac:dyDescent="0.35">
      <c r="A228" s="108"/>
      <c r="B228" s="108"/>
      <c r="C228" s="26">
        <v>2021</v>
      </c>
      <c r="D228" s="72"/>
      <c r="E228" s="108"/>
      <c r="F228" s="30">
        <v>0</v>
      </c>
      <c r="G228" s="30">
        <v>0</v>
      </c>
      <c r="H228" s="30">
        <v>0</v>
      </c>
      <c r="I228" s="30">
        <v>0</v>
      </c>
      <c r="J228" s="30">
        <v>0</v>
      </c>
      <c r="K228" s="26"/>
      <c r="L228" s="108"/>
      <c r="M228" s="27"/>
    </row>
    <row r="229" spans="1:13" s="22" customFormat="1" ht="18" x14ac:dyDescent="0.35">
      <c r="A229" s="108"/>
      <c r="B229" s="108"/>
      <c r="C229" s="26">
        <v>2022</v>
      </c>
      <c r="D229" s="72"/>
      <c r="E229" s="108"/>
      <c r="F229" s="30">
        <v>0</v>
      </c>
      <c r="G229" s="30">
        <v>0</v>
      </c>
      <c r="H229" s="30">
        <v>0</v>
      </c>
      <c r="I229" s="30">
        <v>0</v>
      </c>
      <c r="J229" s="30">
        <v>0</v>
      </c>
      <c r="K229" s="26"/>
      <c r="L229" s="108"/>
      <c r="M229" s="27"/>
    </row>
    <row r="230" spans="1:13" s="22" customFormat="1" ht="18" x14ac:dyDescent="0.35">
      <c r="A230" s="108"/>
      <c r="B230" s="108"/>
      <c r="C230" s="26">
        <v>2023</v>
      </c>
      <c r="D230" s="72"/>
      <c r="E230" s="108"/>
      <c r="F230" s="30">
        <v>0</v>
      </c>
      <c r="G230" s="30">
        <v>0</v>
      </c>
      <c r="H230" s="30">
        <v>0</v>
      </c>
      <c r="I230" s="30">
        <v>0</v>
      </c>
      <c r="J230" s="30">
        <v>0</v>
      </c>
      <c r="K230" s="26"/>
      <c r="L230" s="108"/>
      <c r="M230" s="27"/>
    </row>
    <row r="231" spans="1:13" s="22" customFormat="1" ht="18" x14ac:dyDescent="0.35">
      <c r="A231" s="108"/>
      <c r="B231" s="108"/>
      <c r="C231" s="26">
        <v>2024</v>
      </c>
      <c r="D231" s="72"/>
      <c r="E231" s="108"/>
      <c r="F231" s="30">
        <v>0</v>
      </c>
      <c r="G231" s="30">
        <v>0</v>
      </c>
      <c r="H231" s="30">
        <v>0</v>
      </c>
      <c r="I231" s="30">
        <v>0</v>
      </c>
      <c r="J231" s="30">
        <v>0</v>
      </c>
      <c r="K231" s="26"/>
      <c r="L231" s="108"/>
      <c r="M231" s="27"/>
    </row>
    <row r="232" spans="1:13" s="29" customFormat="1" ht="17.25" customHeight="1" x14ac:dyDescent="0.35">
      <c r="A232" s="108" t="s">
        <v>141</v>
      </c>
      <c r="B232" s="108" t="s">
        <v>142</v>
      </c>
      <c r="C232" s="71" t="s">
        <v>21</v>
      </c>
      <c r="D232" s="74"/>
      <c r="E232" s="99"/>
      <c r="F232" s="20">
        <v>0</v>
      </c>
      <c r="G232" s="20">
        <v>0</v>
      </c>
      <c r="H232" s="20">
        <v>0</v>
      </c>
      <c r="I232" s="20">
        <v>0</v>
      </c>
      <c r="J232" s="20">
        <v>0</v>
      </c>
      <c r="K232" s="21" t="s">
        <v>28</v>
      </c>
      <c r="L232" s="108" t="s">
        <v>143</v>
      </c>
      <c r="M232" s="28"/>
    </row>
    <row r="233" spans="1:13" s="22" customFormat="1" ht="23.25" customHeight="1" x14ac:dyDescent="0.35">
      <c r="A233" s="108"/>
      <c r="B233" s="108"/>
      <c r="C233" s="26">
        <v>2020</v>
      </c>
      <c r="D233" s="110" t="s">
        <v>144</v>
      </c>
      <c r="E233" s="108" t="s">
        <v>30</v>
      </c>
      <c r="F233" s="30">
        <v>0</v>
      </c>
      <c r="G233" s="30">
        <v>0</v>
      </c>
      <c r="H233" s="30">
        <v>0</v>
      </c>
      <c r="I233" s="30">
        <v>0</v>
      </c>
      <c r="J233" s="30">
        <v>0</v>
      </c>
      <c r="K233" s="26">
        <v>2020</v>
      </c>
      <c r="L233" s="108"/>
      <c r="M233" s="27"/>
    </row>
    <row r="234" spans="1:13" s="22" customFormat="1" ht="22.5" customHeight="1" x14ac:dyDescent="0.35">
      <c r="A234" s="108"/>
      <c r="B234" s="108"/>
      <c r="C234" s="26">
        <v>2021</v>
      </c>
      <c r="D234" s="110"/>
      <c r="E234" s="108"/>
      <c r="F234" s="30">
        <v>0</v>
      </c>
      <c r="G234" s="30">
        <v>0</v>
      </c>
      <c r="H234" s="30">
        <v>0</v>
      </c>
      <c r="I234" s="30">
        <v>0</v>
      </c>
      <c r="J234" s="30">
        <v>0</v>
      </c>
      <c r="K234" s="26">
        <v>2021</v>
      </c>
      <c r="L234" s="108"/>
      <c r="M234" s="27"/>
    </row>
    <row r="235" spans="1:13" s="22" customFormat="1" ht="23.25" customHeight="1" x14ac:dyDescent="0.35">
      <c r="A235" s="108"/>
      <c r="B235" s="108"/>
      <c r="C235" s="26">
        <v>2022</v>
      </c>
      <c r="D235" s="110"/>
      <c r="E235" s="108"/>
      <c r="F235" s="30">
        <v>0</v>
      </c>
      <c r="G235" s="30">
        <v>0</v>
      </c>
      <c r="H235" s="30">
        <v>0</v>
      </c>
      <c r="I235" s="30">
        <v>0</v>
      </c>
      <c r="J235" s="30">
        <v>0</v>
      </c>
      <c r="K235" s="26">
        <v>2022</v>
      </c>
      <c r="L235" s="108"/>
      <c r="M235" s="27"/>
    </row>
    <row r="236" spans="1:13" s="22" customFormat="1" ht="23.25" customHeight="1" x14ac:dyDescent="0.35">
      <c r="A236" s="108"/>
      <c r="B236" s="108"/>
      <c r="C236" s="26">
        <v>2023</v>
      </c>
      <c r="D236" s="110"/>
      <c r="E236" s="108"/>
      <c r="F236" s="30">
        <v>0</v>
      </c>
      <c r="G236" s="30">
        <v>0</v>
      </c>
      <c r="H236" s="30">
        <v>0</v>
      </c>
      <c r="I236" s="30">
        <v>0</v>
      </c>
      <c r="J236" s="30">
        <v>0</v>
      </c>
      <c r="K236" s="26">
        <v>2023</v>
      </c>
      <c r="L236" s="108"/>
      <c r="M236" s="27"/>
    </row>
    <row r="237" spans="1:13" s="22" customFormat="1" ht="25.5" customHeight="1" x14ac:dyDescent="0.35">
      <c r="A237" s="108"/>
      <c r="B237" s="108"/>
      <c r="C237" s="26">
        <v>2024</v>
      </c>
      <c r="D237" s="110"/>
      <c r="E237" s="108"/>
      <c r="F237" s="30">
        <v>0</v>
      </c>
      <c r="G237" s="30">
        <v>0</v>
      </c>
      <c r="H237" s="30">
        <v>0</v>
      </c>
      <c r="I237" s="30">
        <v>0</v>
      </c>
      <c r="J237" s="30">
        <v>0</v>
      </c>
      <c r="K237" s="26">
        <v>2024</v>
      </c>
      <c r="L237" s="108"/>
      <c r="M237" s="27"/>
    </row>
    <row r="238" spans="1:13" s="29" customFormat="1" ht="21" customHeight="1" x14ac:dyDescent="0.35">
      <c r="A238" s="108" t="s">
        <v>145</v>
      </c>
      <c r="B238" s="108" t="s">
        <v>146</v>
      </c>
      <c r="C238" s="71" t="s">
        <v>21</v>
      </c>
      <c r="D238" s="100"/>
      <c r="E238" s="99"/>
      <c r="F238" s="20">
        <f t="shared" ref="F238:J243" si="24">F245+F251</f>
        <v>3000000</v>
      </c>
      <c r="G238" s="20">
        <f t="shared" si="24"/>
        <v>0</v>
      </c>
      <c r="H238" s="20">
        <f t="shared" si="24"/>
        <v>0</v>
      </c>
      <c r="I238" s="20">
        <f t="shared" si="24"/>
        <v>0</v>
      </c>
      <c r="J238" s="20">
        <f t="shared" si="24"/>
        <v>3000000</v>
      </c>
      <c r="K238" s="21" t="s">
        <v>28</v>
      </c>
      <c r="L238" s="21"/>
      <c r="M238" s="28"/>
    </row>
    <row r="239" spans="1:13" s="22" customFormat="1" ht="30" customHeight="1" x14ac:dyDescent="0.35">
      <c r="A239" s="108"/>
      <c r="B239" s="108"/>
      <c r="C239" s="26">
        <v>2020</v>
      </c>
      <c r="D239" s="110" t="s">
        <v>273</v>
      </c>
      <c r="E239" s="108" t="s">
        <v>30</v>
      </c>
      <c r="F239" s="20">
        <f t="shared" si="24"/>
        <v>0</v>
      </c>
      <c r="G239" s="20">
        <f t="shared" si="24"/>
        <v>0</v>
      </c>
      <c r="H239" s="20">
        <f t="shared" si="24"/>
        <v>0</v>
      </c>
      <c r="I239" s="20">
        <f t="shared" si="24"/>
        <v>0</v>
      </c>
      <c r="J239" s="20">
        <f t="shared" si="24"/>
        <v>0</v>
      </c>
      <c r="K239" s="26">
        <v>2020</v>
      </c>
      <c r="L239" s="108" t="s">
        <v>147</v>
      </c>
      <c r="M239" s="27"/>
    </row>
    <row r="240" spans="1:13" s="22" customFormat="1" ht="25.5" customHeight="1" x14ac:dyDescent="0.35">
      <c r="A240" s="108"/>
      <c r="B240" s="108"/>
      <c r="C240" s="26">
        <v>2021</v>
      </c>
      <c r="D240" s="110"/>
      <c r="E240" s="108"/>
      <c r="F240" s="20">
        <f t="shared" si="24"/>
        <v>3000000</v>
      </c>
      <c r="G240" s="20">
        <f t="shared" si="24"/>
        <v>0</v>
      </c>
      <c r="H240" s="20">
        <f t="shared" si="24"/>
        <v>0</v>
      </c>
      <c r="I240" s="20">
        <f t="shared" si="24"/>
        <v>0</v>
      </c>
      <c r="J240" s="20">
        <f t="shared" si="24"/>
        <v>3000000</v>
      </c>
      <c r="K240" s="26">
        <v>2021</v>
      </c>
      <c r="L240" s="108"/>
      <c r="M240" s="27"/>
    </row>
    <row r="241" spans="1:13" s="22" customFormat="1" ht="17.25" customHeight="1" x14ac:dyDescent="0.35">
      <c r="A241" s="108"/>
      <c r="B241" s="108"/>
      <c r="C241" s="26">
        <v>2022</v>
      </c>
      <c r="D241" s="110"/>
      <c r="E241" s="108"/>
      <c r="F241" s="20">
        <f t="shared" si="24"/>
        <v>0</v>
      </c>
      <c r="G241" s="20">
        <f t="shared" si="24"/>
        <v>0</v>
      </c>
      <c r="H241" s="20">
        <f t="shared" si="24"/>
        <v>0</v>
      </c>
      <c r="I241" s="20">
        <f t="shared" si="24"/>
        <v>0</v>
      </c>
      <c r="J241" s="20">
        <f t="shared" si="24"/>
        <v>0</v>
      </c>
      <c r="K241" s="26">
        <v>2022</v>
      </c>
      <c r="L241" s="108"/>
      <c r="M241" s="27"/>
    </row>
    <row r="242" spans="1:13" s="22" customFormat="1" ht="28.5" customHeight="1" x14ac:dyDescent="0.35">
      <c r="A242" s="108"/>
      <c r="B242" s="108"/>
      <c r="C242" s="26">
        <v>2023</v>
      </c>
      <c r="D242" s="110"/>
      <c r="E242" s="108"/>
      <c r="F242" s="20">
        <f t="shared" si="24"/>
        <v>0</v>
      </c>
      <c r="G242" s="20">
        <f t="shared" si="24"/>
        <v>0</v>
      </c>
      <c r="H242" s="20">
        <f t="shared" si="24"/>
        <v>0</v>
      </c>
      <c r="I242" s="20">
        <f t="shared" si="24"/>
        <v>0</v>
      </c>
      <c r="J242" s="20">
        <f t="shared" si="24"/>
        <v>0</v>
      </c>
      <c r="K242" s="26">
        <v>2023</v>
      </c>
      <c r="L242" s="108"/>
      <c r="M242" s="27"/>
    </row>
    <row r="243" spans="1:13" s="22" customFormat="1" ht="62.25" customHeight="1" x14ac:dyDescent="0.35">
      <c r="A243" s="108"/>
      <c r="B243" s="108"/>
      <c r="C243" s="26">
        <v>2024</v>
      </c>
      <c r="D243" s="110"/>
      <c r="E243" s="108"/>
      <c r="F243" s="20">
        <f t="shared" si="24"/>
        <v>0</v>
      </c>
      <c r="G243" s="20">
        <f t="shared" si="24"/>
        <v>0</v>
      </c>
      <c r="H243" s="20">
        <f t="shared" si="24"/>
        <v>0</v>
      </c>
      <c r="I243" s="20">
        <f t="shared" si="24"/>
        <v>0</v>
      </c>
      <c r="J243" s="20">
        <f t="shared" si="24"/>
        <v>0</v>
      </c>
      <c r="K243" s="26">
        <v>2024</v>
      </c>
      <c r="L243" s="108"/>
      <c r="M243" s="27"/>
    </row>
    <row r="244" spans="1:13" s="22" customFormat="1" ht="193.5" customHeight="1" x14ac:dyDescent="0.35">
      <c r="A244" s="54" t="s">
        <v>148</v>
      </c>
      <c r="B244" s="54" t="s">
        <v>149</v>
      </c>
      <c r="C244" s="71"/>
      <c r="D244" s="72" t="s">
        <v>150</v>
      </c>
      <c r="E244" s="26" t="s">
        <v>30</v>
      </c>
      <c r="F244" s="53">
        <v>0</v>
      </c>
      <c r="G244" s="53">
        <v>0</v>
      </c>
      <c r="H244" s="53">
        <v>0</v>
      </c>
      <c r="I244" s="53">
        <v>0</v>
      </c>
      <c r="J244" s="53">
        <v>0</v>
      </c>
      <c r="K244" s="53"/>
      <c r="L244" s="26" t="s">
        <v>147</v>
      </c>
      <c r="M244" s="27"/>
    </row>
    <row r="245" spans="1:13" s="29" customFormat="1" ht="20.25" customHeight="1" x14ac:dyDescent="0.35">
      <c r="A245" s="108" t="s">
        <v>151</v>
      </c>
      <c r="B245" s="108" t="s">
        <v>152</v>
      </c>
      <c r="C245" s="71" t="s">
        <v>21</v>
      </c>
      <c r="D245" s="74"/>
      <c r="E245" s="21"/>
      <c r="F245" s="20">
        <f>F246+F247+F248+F249+F250</f>
        <v>3000000</v>
      </c>
      <c r="G245" s="20">
        <f>G246+G247+G248+G249+G250</f>
        <v>0</v>
      </c>
      <c r="H245" s="20">
        <f>H246+H247+H248+H249+H250</f>
        <v>0</v>
      </c>
      <c r="I245" s="20">
        <f>I246+I247+I248+I249+I250</f>
        <v>0</v>
      </c>
      <c r="J245" s="20">
        <f>J246+J247+J248+J249+J250</f>
        <v>3000000</v>
      </c>
      <c r="K245" s="21">
        <v>2021</v>
      </c>
      <c r="L245" s="108" t="s">
        <v>23</v>
      </c>
      <c r="M245" s="28"/>
    </row>
    <row r="246" spans="1:13" s="22" customFormat="1" ht="18" x14ac:dyDescent="0.35">
      <c r="A246" s="108"/>
      <c r="B246" s="108"/>
      <c r="C246" s="26">
        <v>2020</v>
      </c>
      <c r="D246" s="72"/>
      <c r="E246" s="26"/>
      <c r="F246" s="30">
        <v>0</v>
      </c>
      <c r="G246" s="30">
        <v>0</v>
      </c>
      <c r="H246" s="30">
        <v>0</v>
      </c>
      <c r="I246" s="30">
        <v>0</v>
      </c>
      <c r="J246" s="30">
        <v>0</v>
      </c>
      <c r="K246" s="26">
        <v>2020</v>
      </c>
      <c r="L246" s="108"/>
      <c r="M246" s="27"/>
    </row>
    <row r="247" spans="1:13" s="22" customFormat="1" ht="67.5" customHeight="1" x14ac:dyDescent="0.35">
      <c r="A247" s="108"/>
      <c r="B247" s="108"/>
      <c r="C247" s="26">
        <v>2021</v>
      </c>
      <c r="D247" s="72" t="s">
        <v>153</v>
      </c>
      <c r="E247" s="26" t="s">
        <v>154</v>
      </c>
      <c r="F247" s="30">
        <v>3000000</v>
      </c>
      <c r="G247" s="30">
        <v>0</v>
      </c>
      <c r="H247" s="30">
        <v>0</v>
      </c>
      <c r="I247" s="30">
        <v>0</v>
      </c>
      <c r="J247" s="30">
        <v>3000000</v>
      </c>
      <c r="K247" s="26">
        <v>2021</v>
      </c>
      <c r="L247" s="108"/>
      <c r="M247" s="27"/>
    </row>
    <row r="248" spans="1:13" s="22" customFormat="1" ht="18" x14ac:dyDescent="0.35">
      <c r="A248" s="108"/>
      <c r="B248" s="108"/>
      <c r="C248" s="26">
        <v>2022</v>
      </c>
      <c r="D248" s="72"/>
      <c r="E248" s="26"/>
      <c r="F248" s="30">
        <v>0</v>
      </c>
      <c r="G248" s="30">
        <v>0</v>
      </c>
      <c r="H248" s="30">
        <v>0</v>
      </c>
      <c r="I248" s="30">
        <v>0</v>
      </c>
      <c r="J248" s="30">
        <v>0</v>
      </c>
      <c r="K248" s="26">
        <v>2022</v>
      </c>
      <c r="L248" s="108"/>
      <c r="M248" s="27"/>
    </row>
    <row r="249" spans="1:13" s="22" customFormat="1" ht="18" x14ac:dyDescent="0.35">
      <c r="A249" s="108"/>
      <c r="B249" s="108"/>
      <c r="C249" s="26">
        <v>2023</v>
      </c>
      <c r="D249" s="72"/>
      <c r="E249" s="26"/>
      <c r="F249" s="30">
        <v>0</v>
      </c>
      <c r="G249" s="30">
        <v>0</v>
      </c>
      <c r="H249" s="30">
        <v>0</v>
      </c>
      <c r="I249" s="30">
        <v>0</v>
      </c>
      <c r="J249" s="30">
        <v>0</v>
      </c>
      <c r="K249" s="26">
        <v>2023</v>
      </c>
      <c r="L249" s="108"/>
      <c r="M249" s="27"/>
    </row>
    <row r="250" spans="1:13" s="22" customFormat="1" ht="18" x14ac:dyDescent="0.35">
      <c r="A250" s="108"/>
      <c r="B250" s="108"/>
      <c r="C250" s="26">
        <v>2024</v>
      </c>
      <c r="D250" s="72"/>
      <c r="E250" s="26"/>
      <c r="F250" s="30">
        <v>0</v>
      </c>
      <c r="G250" s="30">
        <v>0</v>
      </c>
      <c r="H250" s="30">
        <v>0</v>
      </c>
      <c r="I250" s="30">
        <v>0</v>
      </c>
      <c r="J250" s="30">
        <v>0</v>
      </c>
      <c r="K250" s="26">
        <v>2024</v>
      </c>
      <c r="L250" s="108"/>
      <c r="M250" s="27"/>
    </row>
    <row r="251" spans="1:13" s="22" customFormat="1" ht="25.5" customHeight="1" x14ac:dyDescent="0.35">
      <c r="A251" s="108" t="s">
        <v>155</v>
      </c>
      <c r="B251" s="108" t="s">
        <v>156</v>
      </c>
      <c r="C251" s="71" t="s">
        <v>21</v>
      </c>
      <c r="D251" s="72"/>
      <c r="E251" s="113" t="s">
        <v>139</v>
      </c>
      <c r="F251" s="20">
        <v>0</v>
      </c>
      <c r="G251" s="20">
        <v>0</v>
      </c>
      <c r="H251" s="20">
        <v>0</v>
      </c>
      <c r="I251" s="20">
        <v>0</v>
      </c>
      <c r="J251" s="20">
        <v>0</v>
      </c>
      <c r="K251" s="21" t="s">
        <v>28</v>
      </c>
      <c r="L251" s="108" t="s">
        <v>147</v>
      </c>
      <c r="M251" s="27"/>
    </row>
    <row r="252" spans="1:13" s="22" customFormat="1" ht="34.5" customHeight="1" x14ac:dyDescent="0.35">
      <c r="A252" s="108"/>
      <c r="B252" s="108"/>
      <c r="C252" s="26">
        <v>2020</v>
      </c>
      <c r="D252" s="72"/>
      <c r="E252" s="114"/>
      <c r="F252" s="30">
        <v>0</v>
      </c>
      <c r="G252" s="30">
        <v>0</v>
      </c>
      <c r="H252" s="30">
        <v>0</v>
      </c>
      <c r="I252" s="30">
        <v>0</v>
      </c>
      <c r="J252" s="30">
        <v>0</v>
      </c>
      <c r="K252" s="26">
        <v>2020</v>
      </c>
      <c r="L252" s="108"/>
      <c r="M252" s="27"/>
    </row>
    <row r="253" spans="1:13" s="22" customFormat="1" ht="25.5" customHeight="1" x14ac:dyDescent="0.35">
      <c r="A253" s="108"/>
      <c r="B253" s="108"/>
      <c r="C253" s="26">
        <v>2021</v>
      </c>
      <c r="D253" s="72"/>
      <c r="E253" s="114"/>
      <c r="F253" s="30">
        <v>0</v>
      </c>
      <c r="G253" s="30">
        <v>0</v>
      </c>
      <c r="H253" s="30">
        <v>0</v>
      </c>
      <c r="I253" s="30">
        <v>0</v>
      </c>
      <c r="J253" s="30">
        <v>0</v>
      </c>
      <c r="K253" s="26">
        <v>2021</v>
      </c>
      <c r="L253" s="108"/>
      <c r="M253" s="27"/>
    </row>
    <row r="254" spans="1:13" s="22" customFormat="1" ht="33" customHeight="1" x14ac:dyDescent="0.35">
      <c r="A254" s="108"/>
      <c r="B254" s="108"/>
      <c r="C254" s="26">
        <v>2022</v>
      </c>
      <c r="D254" s="72"/>
      <c r="E254" s="114"/>
      <c r="F254" s="30">
        <v>0</v>
      </c>
      <c r="G254" s="30">
        <v>0</v>
      </c>
      <c r="H254" s="30">
        <v>0</v>
      </c>
      <c r="I254" s="30">
        <v>0</v>
      </c>
      <c r="J254" s="30">
        <v>0</v>
      </c>
      <c r="K254" s="26">
        <v>2022</v>
      </c>
      <c r="L254" s="108"/>
      <c r="M254" s="27"/>
    </row>
    <row r="255" spans="1:13" s="22" customFormat="1" ht="29.25" customHeight="1" x14ac:dyDescent="0.35">
      <c r="A255" s="108"/>
      <c r="B255" s="108"/>
      <c r="C255" s="26">
        <v>2023</v>
      </c>
      <c r="D255" s="72"/>
      <c r="E255" s="114"/>
      <c r="F255" s="30">
        <v>0</v>
      </c>
      <c r="G255" s="30">
        <v>0</v>
      </c>
      <c r="H255" s="30">
        <v>0</v>
      </c>
      <c r="I255" s="30">
        <v>0</v>
      </c>
      <c r="J255" s="30">
        <v>0</v>
      </c>
      <c r="K255" s="26">
        <v>2023</v>
      </c>
      <c r="L255" s="108"/>
      <c r="M255" s="27"/>
    </row>
    <row r="256" spans="1:13" s="22" customFormat="1" ht="32.25" customHeight="1" x14ac:dyDescent="0.35">
      <c r="A256" s="108"/>
      <c r="B256" s="108"/>
      <c r="C256" s="26">
        <v>2024</v>
      </c>
      <c r="D256" s="72"/>
      <c r="E256" s="107"/>
      <c r="F256" s="30">
        <v>0</v>
      </c>
      <c r="G256" s="30">
        <v>0</v>
      </c>
      <c r="H256" s="30">
        <v>0</v>
      </c>
      <c r="I256" s="30">
        <v>0</v>
      </c>
      <c r="J256" s="30">
        <v>0</v>
      </c>
      <c r="K256" s="26">
        <v>2024</v>
      </c>
      <c r="L256" s="108"/>
      <c r="M256" s="27"/>
    </row>
    <row r="257" spans="1:13" s="29" customFormat="1" ht="30.75" customHeight="1" x14ac:dyDescent="0.35">
      <c r="A257" s="108" t="s">
        <v>157</v>
      </c>
      <c r="B257" s="108" t="s">
        <v>158</v>
      </c>
      <c r="C257" s="71" t="s">
        <v>21</v>
      </c>
      <c r="D257" s="74"/>
      <c r="E257" s="21"/>
      <c r="F257" s="20">
        <f>F258+F259+F260+F261+F262</f>
        <v>900000</v>
      </c>
      <c r="G257" s="20">
        <f>G258+G259+G260+G261+G262</f>
        <v>0</v>
      </c>
      <c r="H257" s="20">
        <f>H258+H259+H260+H261+H262</f>
        <v>145500</v>
      </c>
      <c r="I257" s="20">
        <f>I258+I259+I260+I261+I262</f>
        <v>754500</v>
      </c>
      <c r="J257" s="20">
        <f>J258+J259+J260+J261+J262</f>
        <v>0</v>
      </c>
      <c r="K257" s="21" t="s">
        <v>67</v>
      </c>
      <c r="L257" s="108" t="s">
        <v>23</v>
      </c>
      <c r="M257" s="28"/>
    </row>
    <row r="258" spans="1:13" s="22" customFormat="1" ht="36" customHeight="1" x14ac:dyDescent="0.35">
      <c r="A258" s="108"/>
      <c r="B258" s="108"/>
      <c r="C258" s="26">
        <v>2020</v>
      </c>
      <c r="D258" s="72"/>
      <c r="E258" s="108" t="s">
        <v>55</v>
      </c>
      <c r="F258" s="30">
        <v>0</v>
      </c>
      <c r="G258" s="30">
        <v>0</v>
      </c>
      <c r="H258" s="30">
        <v>0</v>
      </c>
      <c r="I258" s="30">
        <v>0</v>
      </c>
      <c r="J258" s="30">
        <v>0</v>
      </c>
      <c r="K258" s="26">
        <v>2020</v>
      </c>
      <c r="L258" s="108"/>
      <c r="M258" s="27"/>
    </row>
    <row r="259" spans="1:13" s="22" customFormat="1" ht="46.5" customHeight="1" x14ac:dyDescent="0.35">
      <c r="A259" s="108"/>
      <c r="B259" s="108"/>
      <c r="C259" s="26">
        <v>2021</v>
      </c>
      <c r="D259" s="72" t="s">
        <v>254</v>
      </c>
      <c r="E259" s="108"/>
      <c r="F259" s="30">
        <v>150000</v>
      </c>
      <c r="G259" s="30">
        <v>0</v>
      </c>
      <c r="H259" s="30">
        <v>145500</v>
      </c>
      <c r="I259" s="30">
        <v>4500</v>
      </c>
      <c r="J259" s="30">
        <v>0</v>
      </c>
      <c r="K259" s="26">
        <v>2021</v>
      </c>
      <c r="L259" s="108"/>
      <c r="M259" s="27"/>
    </row>
    <row r="260" spans="1:13" s="22" customFormat="1" ht="49.5" customHeight="1" x14ac:dyDescent="0.35">
      <c r="A260" s="108"/>
      <c r="B260" s="108"/>
      <c r="C260" s="26">
        <v>2022</v>
      </c>
      <c r="D260" s="72" t="s">
        <v>159</v>
      </c>
      <c r="E260" s="108"/>
      <c r="F260" s="30">
        <v>250000</v>
      </c>
      <c r="G260" s="30">
        <v>0</v>
      </c>
      <c r="H260" s="30">
        <v>0</v>
      </c>
      <c r="I260" s="30">
        <v>250000</v>
      </c>
      <c r="J260" s="30">
        <v>0</v>
      </c>
      <c r="K260" s="26">
        <v>2022</v>
      </c>
      <c r="L260" s="108"/>
      <c r="M260" s="27"/>
    </row>
    <row r="261" spans="1:13" s="22" customFormat="1" ht="48" customHeight="1" x14ac:dyDescent="0.35">
      <c r="A261" s="108"/>
      <c r="B261" s="108"/>
      <c r="C261" s="26">
        <v>2023</v>
      </c>
      <c r="D261" s="72" t="s">
        <v>159</v>
      </c>
      <c r="E261" s="108"/>
      <c r="F261" s="30">
        <v>250000</v>
      </c>
      <c r="G261" s="30">
        <v>0</v>
      </c>
      <c r="H261" s="30">
        <v>0</v>
      </c>
      <c r="I261" s="30">
        <v>250000</v>
      </c>
      <c r="J261" s="30">
        <v>0</v>
      </c>
      <c r="K261" s="26">
        <v>2023</v>
      </c>
      <c r="L261" s="108"/>
      <c r="M261" s="27"/>
    </row>
    <row r="262" spans="1:13" s="22" customFormat="1" ht="48" customHeight="1" x14ac:dyDescent="0.35">
      <c r="A262" s="108"/>
      <c r="B262" s="108"/>
      <c r="C262" s="26">
        <v>2024</v>
      </c>
      <c r="D262" s="72" t="s">
        <v>159</v>
      </c>
      <c r="E262" s="108"/>
      <c r="F262" s="30">
        <v>250000</v>
      </c>
      <c r="G262" s="30">
        <v>0</v>
      </c>
      <c r="H262" s="30">
        <v>0</v>
      </c>
      <c r="I262" s="30">
        <v>250000</v>
      </c>
      <c r="J262" s="30">
        <v>0</v>
      </c>
      <c r="K262" s="26">
        <v>2024</v>
      </c>
      <c r="L262" s="108"/>
      <c r="M262" s="27"/>
    </row>
    <row r="263" spans="1:13" s="29" customFormat="1" ht="20.25" customHeight="1" x14ac:dyDescent="0.35">
      <c r="A263" s="108" t="s">
        <v>160</v>
      </c>
      <c r="B263" s="108" t="s">
        <v>161</v>
      </c>
      <c r="C263" s="71" t="s">
        <v>21</v>
      </c>
      <c r="D263" s="74"/>
      <c r="E263" s="21"/>
      <c r="F263" s="20">
        <f>F264+F265+F266+F267+F268+F269+F270+F271</f>
        <v>10751238.6</v>
      </c>
      <c r="G263" s="20">
        <f t="shared" ref="G263:J263" si="25">G264+G265+G266+G267+G268+G269+G270+G271</f>
        <v>3016472.47</v>
      </c>
      <c r="H263" s="20">
        <f t="shared" si="25"/>
        <v>7410573.1400000006</v>
      </c>
      <c r="I263" s="20">
        <f t="shared" si="25"/>
        <v>254192.99</v>
      </c>
      <c r="J263" s="20">
        <f t="shared" si="25"/>
        <v>70000</v>
      </c>
      <c r="K263" s="21" t="s">
        <v>28</v>
      </c>
      <c r="L263" s="108" t="s">
        <v>140</v>
      </c>
      <c r="M263" s="28"/>
    </row>
    <row r="264" spans="1:13" s="22" customFormat="1" ht="45" customHeight="1" x14ac:dyDescent="0.35">
      <c r="A264" s="108"/>
      <c r="B264" s="108"/>
      <c r="C264" s="108">
        <v>2020</v>
      </c>
      <c r="D264" s="72" t="s">
        <v>162</v>
      </c>
      <c r="E264" s="108" t="s">
        <v>163</v>
      </c>
      <c r="F264" s="30">
        <v>7215707.2000000002</v>
      </c>
      <c r="G264" s="30">
        <v>0</v>
      </c>
      <c r="H264" s="30">
        <v>6999235.9800000004</v>
      </c>
      <c r="I264" s="30">
        <v>216471.22</v>
      </c>
      <c r="J264" s="30">
        <v>0</v>
      </c>
      <c r="K264" s="26">
        <v>2020</v>
      </c>
      <c r="L264" s="108"/>
      <c r="M264" s="27"/>
    </row>
    <row r="265" spans="1:13" s="22" customFormat="1" ht="47.25" customHeight="1" x14ac:dyDescent="0.35">
      <c r="A265" s="108"/>
      <c r="B265" s="108"/>
      <c r="C265" s="108"/>
      <c r="D265" s="72" t="s">
        <v>164</v>
      </c>
      <c r="E265" s="108"/>
      <c r="F265" s="30">
        <v>3440531.4</v>
      </c>
      <c r="G265" s="30">
        <v>3016472.47</v>
      </c>
      <c r="H265" s="30">
        <v>411337.16</v>
      </c>
      <c r="I265" s="30">
        <v>12721.77</v>
      </c>
      <c r="J265" s="30">
        <v>0</v>
      </c>
      <c r="K265" s="26">
        <v>2020</v>
      </c>
      <c r="L265" s="108"/>
      <c r="M265" s="27"/>
    </row>
    <row r="266" spans="1:13" s="22" customFormat="1" ht="83.25" customHeight="1" x14ac:dyDescent="0.35">
      <c r="A266" s="108"/>
      <c r="B266" s="108"/>
      <c r="C266" s="113">
        <v>2021</v>
      </c>
      <c r="D266" s="72" t="s">
        <v>165</v>
      </c>
      <c r="E266" s="108"/>
      <c r="F266" s="30">
        <v>25000</v>
      </c>
      <c r="G266" s="30">
        <v>0</v>
      </c>
      <c r="H266" s="30">
        <v>0</v>
      </c>
      <c r="I266" s="30">
        <v>25000</v>
      </c>
      <c r="J266" s="30">
        <v>0</v>
      </c>
      <c r="K266" s="26">
        <v>2021</v>
      </c>
      <c r="L266" s="108"/>
      <c r="M266" s="27"/>
    </row>
    <row r="267" spans="1:13" s="22" customFormat="1" ht="108.75" customHeight="1" x14ac:dyDescent="0.35">
      <c r="A267" s="108"/>
      <c r="B267" s="108"/>
      <c r="C267" s="107"/>
      <c r="D267" s="72" t="s">
        <v>238</v>
      </c>
      <c r="E267" s="108"/>
      <c r="F267" s="30">
        <v>0</v>
      </c>
      <c r="G267" s="30">
        <v>0</v>
      </c>
      <c r="H267" s="30">
        <v>0</v>
      </c>
      <c r="I267" s="30">
        <v>0</v>
      </c>
      <c r="J267" s="30">
        <v>0</v>
      </c>
      <c r="K267" s="26">
        <v>2021</v>
      </c>
      <c r="L267" s="108"/>
      <c r="M267" s="27"/>
    </row>
    <row r="268" spans="1:13" s="22" customFormat="1" ht="85.5" customHeight="1" x14ac:dyDescent="0.35">
      <c r="A268" s="108"/>
      <c r="B268" s="108"/>
      <c r="C268" s="113">
        <v>2022</v>
      </c>
      <c r="D268" s="72" t="s">
        <v>239</v>
      </c>
      <c r="E268" s="108"/>
      <c r="F268" s="30">
        <f>G268+H268+I268+J268</f>
        <v>70000</v>
      </c>
      <c r="G268" s="30">
        <v>0</v>
      </c>
      <c r="H268" s="30">
        <v>0</v>
      </c>
      <c r="I268" s="30">
        <v>0</v>
      </c>
      <c r="J268" s="30">
        <v>70000</v>
      </c>
      <c r="K268" s="26">
        <v>2022</v>
      </c>
      <c r="L268" s="108"/>
      <c r="M268" s="27"/>
    </row>
    <row r="269" spans="1:13" s="22" customFormat="1" ht="88.5" customHeight="1" x14ac:dyDescent="0.35">
      <c r="A269" s="108"/>
      <c r="B269" s="108"/>
      <c r="C269" s="107"/>
      <c r="D269" s="72" t="s">
        <v>240</v>
      </c>
      <c r="E269" s="108"/>
      <c r="F269" s="30">
        <f>G269+H269+I269+J269</f>
        <v>0</v>
      </c>
      <c r="G269" s="30">
        <v>0</v>
      </c>
      <c r="H269" s="30">
        <v>0</v>
      </c>
      <c r="I269" s="30">
        <v>0</v>
      </c>
      <c r="J269" s="30">
        <v>0</v>
      </c>
      <c r="K269" s="26">
        <v>2022</v>
      </c>
      <c r="L269" s="108"/>
      <c r="M269" s="27"/>
    </row>
    <row r="270" spans="1:13" s="22" customFormat="1" ht="102" customHeight="1" x14ac:dyDescent="0.35">
      <c r="A270" s="108"/>
      <c r="B270" s="108"/>
      <c r="C270" s="26">
        <v>2023</v>
      </c>
      <c r="D270" s="72" t="s">
        <v>240</v>
      </c>
      <c r="E270" s="108"/>
      <c r="F270" s="30">
        <v>0</v>
      </c>
      <c r="G270" s="30">
        <v>0</v>
      </c>
      <c r="H270" s="30">
        <v>0</v>
      </c>
      <c r="I270" s="30">
        <v>0</v>
      </c>
      <c r="J270" s="30">
        <v>0</v>
      </c>
      <c r="K270" s="26">
        <v>2023</v>
      </c>
      <c r="L270" s="108"/>
      <c r="M270" s="27"/>
    </row>
    <row r="271" spans="1:13" s="22" customFormat="1" ht="86.25" customHeight="1" x14ac:dyDescent="0.35">
      <c r="A271" s="108"/>
      <c r="B271" s="108"/>
      <c r="C271" s="26">
        <v>2024</v>
      </c>
      <c r="D271" s="72" t="s">
        <v>240</v>
      </c>
      <c r="E271" s="108"/>
      <c r="F271" s="30">
        <v>0</v>
      </c>
      <c r="G271" s="30">
        <v>0</v>
      </c>
      <c r="H271" s="30">
        <v>0</v>
      </c>
      <c r="I271" s="30">
        <v>0</v>
      </c>
      <c r="J271" s="30">
        <v>0</v>
      </c>
      <c r="K271" s="26">
        <v>2024</v>
      </c>
      <c r="L271" s="108"/>
      <c r="M271" s="27"/>
    </row>
    <row r="272" spans="1:13" s="29" customFormat="1" ht="37.5" customHeight="1" x14ac:dyDescent="0.35">
      <c r="A272" s="113" t="s">
        <v>166</v>
      </c>
      <c r="B272" s="113" t="s">
        <v>167</v>
      </c>
      <c r="C272" s="21" t="s">
        <v>21</v>
      </c>
      <c r="D272" s="101"/>
      <c r="E272" s="102"/>
      <c r="F272" s="20">
        <f>F273+F274+F275+F276+F277</f>
        <v>818487840.67999995</v>
      </c>
      <c r="G272" s="20">
        <f t="shared" ref="G272:J272" si="26">G273+G274+G275+G276+G277</f>
        <v>23790572.869999997</v>
      </c>
      <c r="H272" s="20">
        <f t="shared" si="26"/>
        <v>792910974.74000001</v>
      </c>
      <c r="I272" s="20">
        <f t="shared" si="26"/>
        <v>1786293.0700000003</v>
      </c>
      <c r="J272" s="20">
        <f t="shared" si="26"/>
        <v>0</v>
      </c>
      <c r="K272" s="21" t="s">
        <v>28</v>
      </c>
      <c r="L272" s="113" t="s">
        <v>168</v>
      </c>
      <c r="M272" s="28"/>
    </row>
    <row r="273" spans="1:13" s="22" customFormat="1" ht="72.75" customHeight="1" x14ac:dyDescent="0.35">
      <c r="A273" s="114"/>
      <c r="B273" s="114"/>
      <c r="C273" s="26">
        <v>2020</v>
      </c>
      <c r="D273" s="72" t="s">
        <v>266</v>
      </c>
      <c r="E273" s="108" t="s">
        <v>270</v>
      </c>
      <c r="F273" s="30">
        <f>F280+F292</f>
        <v>20956220.689999998</v>
      </c>
      <c r="G273" s="30">
        <f>G280+G292</f>
        <v>0</v>
      </c>
      <c r="H273" s="30">
        <f>H280+H292</f>
        <v>20327534.07</v>
      </c>
      <c r="I273" s="30">
        <f>I280+I292</f>
        <v>628686.62</v>
      </c>
      <c r="J273" s="30">
        <f>J280+J292</f>
        <v>0</v>
      </c>
      <c r="K273" s="26">
        <v>2020</v>
      </c>
      <c r="L273" s="114"/>
      <c r="M273" s="27"/>
    </row>
    <row r="274" spans="1:13" s="22" customFormat="1" ht="56.25" customHeight="1" x14ac:dyDescent="0.35">
      <c r="A274" s="114"/>
      <c r="B274" s="114"/>
      <c r="C274" s="26">
        <v>2021</v>
      </c>
      <c r="D274" s="72" t="s">
        <v>227</v>
      </c>
      <c r="E274" s="108"/>
      <c r="F274" s="30">
        <f>F281</f>
        <v>2576269.79</v>
      </c>
      <c r="G274" s="30">
        <f t="shared" ref="G274:J274" si="27">G281</f>
        <v>0</v>
      </c>
      <c r="H274" s="30">
        <f t="shared" si="27"/>
        <v>2498981.7000000002</v>
      </c>
      <c r="I274" s="30">
        <f t="shared" si="27"/>
        <v>77288.09</v>
      </c>
      <c r="J274" s="30">
        <f t="shared" si="27"/>
        <v>0</v>
      </c>
      <c r="K274" s="26">
        <v>2021</v>
      </c>
      <c r="L274" s="114"/>
      <c r="M274" s="27"/>
    </row>
    <row r="275" spans="1:13" s="22" customFormat="1" ht="186" customHeight="1" x14ac:dyDescent="0.35">
      <c r="A275" s="114"/>
      <c r="B275" s="114"/>
      <c r="C275" s="26">
        <v>2022</v>
      </c>
      <c r="D275" s="72" t="s">
        <v>269</v>
      </c>
      <c r="E275" s="108"/>
      <c r="F275" s="30">
        <f>F282+F283+F284+F285+F295+F298</f>
        <v>54805081.18</v>
      </c>
      <c r="G275" s="30">
        <f t="shared" ref="G275:J275" si="28">G282+G283+G284+G285+G295+G298</f>
        <v>9081453.1699999999</v>
      </c>
      <c r="H275" s="30">
        <f t="shared" si="28"/>
        <v>45512309.469999999</v>
      </c>
      <c r="I275" s="30">
        <f t="shared" si="28"/>
        <v>211318.53999999998</v>
      </c>
      <c r="J275" s="30">
        <f t="shared" si="28"/>
        <v>0</v>
      </c>
      <c r="K275" s="26">
        <v>2022</v>
      </c>
      <c r="L275" s="114"/>
      <c r="M275" s="27"/>
    </row>
    <row r="276" spans="1:13" s="22" customFormat="1" ht="228.75" customHeight="1" x14ac:dyDescent="0.35">
      <c r="A276" s="114"/>
      <c r="B276" s="114"/>
      <c r="C276" s="26">
        <v>2023</v>
      </c>
      <c r="D276" s="72" t="s">
        <v>272</v>
      </c>
      <c r="E276" s="108"/>
      <c r="F276" s="30">
        <f>F286+F287+F288+F293+F296+F299+F301</f>
        <v>339390134.50999999</v>
      </c>
      <c r="G276" s="30">
        <f t="shared" ref="G276:J276" si="29">G286+G287+G288+G293+G296+G299+G301</f>
        <v>7354559.8499999996</v>
      </c>
      <c r="H276" s="30">
        <f t="shared" si="29"/>
        <v>331601074.75</v>
      </c>
      <c r="I276" s="30">
        <f t="shared" si="29"/>
        <v>434499.91000000003</v>
      </c>
      <c r="J276" s="30">
        <f t="shared" si="29"/>
        <v>0</v>
      </c>
      <c r="K276" s="26">
        <v>2023</v>
      </c>
      <c r="L276" s="114"/>
      <c r="M276" s="27"/>
    </row>
    <row r="277" spans="1:13" s="22" customFormat="1" ht="218.25" customHeight="1" x14ac:dyDescent="0.35">
      <c r="A277" s="114"/>
      <c r="B277" s="114"/>
      <c r="C277" s="26">
        <v>2024</v>
      </c>
      <c r="D277" s="72" t="s">
        <v>271</v>
      </c>
      <c r="E277" s="108"/>
      <c r="F277" s="30">
        <f>F289+F290+F294+F297+F300+F302</f>
        <v>400760134.50999999</v>
      </c>
      <c r="G277" s="30">
        <f t="shared" ref="G277:J277" si="30">G289+G290+G294+G297+G300+G302</f>
        <v>7354559.8499999996</v>
      </c>
      <c r="H277" s="30">
        <f t="shared" si="30"/>
        <v>392971074.75</v>
      </c>
      <c r="I277" s="30">
        <f t="shared" si="30"/>
        <v>434499.91000000003</v>
      </c>
      <c r="J277" s="30">
        <f t="shared" si="30"/>
        <v>0</v>
      </c>
      <c r="K277" s="26">
        <v>2024</v>
      </c>
      <c r="L277" s="114"/>
      <c r="M277" s="27"/>
    </row>
    <row r="278" spans="1:13" s="22" customFormat="1" ht="96" customHeight="1" x14ac:dyDescent="0.35">
      <c r="A278" s="107"/>
      <c r="B278" s="107"/>
      <c r="C278" s="31" t="s">
        <v>67</v>
      </c>
      <c r="D278" s="72" t="s">
        <v>265</v>
      </c>
      <c r="E278" s="26" t="s">
        <v>30</v>
      </c>
      <c r="F278" s="30">
        <v>0</v>
      </c>
      <c r="G278" s="30">
        <v>0</v>
      </c>
      <c r="H278" s="30">
        <v>0</v>
      </c>
      <c r="I278" s="30">
        <v>0</v>
      </c>
      <c r="J278" s="30">
        <v>0</v>
      </c>
      <c r="K278" s="26" t="s">
        <v>67</v>
      </c>
      <c r="L278" s="107"/>
      <c r="M278" s="27"/>
    </row>
    <row r="279" spans="1:13" s="29" customFormat="1" ht="30" customHeight="1" x14ac:dyDescent="0.35">
      <c r="A279" s="108" t="s">
        <v>169</v>
      </c>
      <c r="B279" s="108" t="s">
        <v>170</v>
      </c>
      <c r="C279" s="71" t="s">
        <v>21</v>
      </c>
      <c r="D279" s="74"/>
      <c r="E279" s="103"/>
      <c r="F279" s="20">
        <f>F280+F281+F282+F283+F284+F285+F286+F287+F288+F289+F290</f>
        <v>49205450.989999995</v>
      </c>
      <c r="G279" s="20">
        <f t="shared" ref="G279:I279" si="31">G280+G281+G282+G283+G284+G285+G286+G287+G288+G289+G290</f>
        <v>23790572.869999997</v>
      </c>
      <c r="H279" s="20">
        <f t="shared" si="31"/>
        <v>24548666.740000002</v>
      </c>
      <c r="I279" s="20">
        <f t="shared" si="31"/>
        <v>866211.37999999989</v>
      </c>
      <c r="J279" s="20">
        <f t="shared" ref="J279" si="32">J280+J281+J282+J283+J284+J285+J286+J287+J288+J289+J290</f>
        <v>0</v>
      </c>
      <c r="K279" s="20" t="s">
        <v>28</v>
      </c>
      <c r="L279" s="108" t="s">
        <v>171</v>
      </c>
      <c r="M279" s="28"/>
    </row>
    <row r="280" spans="1:13" s="22" customFormat="1" ht="45.75" customHeight="1" x14ac:dyDescent="0.35">
      <c r="A280" s="108"/>
      <c r="B280" s="108"/>
      <c r="C280" s="26">
        <v>2020</v>
      </c>
      <c r="D280" s="72" t="s">
        <v>172</v>
      </c>
      <c r="E280" s="108" t="s">
        <v>267</v>
      </c>
      <c r="F280" s="30">
        <v>11586831</v>
      </c>
      <c r="G280" s="30">
        <v>0</v>
      </c>
      <c r="H280" s="30">
        <v>11239226.07</v>
      </c>
      <c r="I280" s="30">
        <v>347604.93</v>
      </c>
      <c r="J280" s="30">
        <v>0</v>
      </c>
      <c r="K280" s="26">
        <v>2020</v>
      </c>
      <c r="L280" s="108"/>
      <c r="M280" s="27"/>
    </row>
    <row r="281" spans="1:13" s="22" customFormat="1" ht="57.75" customHeight="1" x14ac:dyDescent="0.35">
      <c r="A281" s="108"/>
      <c r="B281" s="108"/>
      <c r="C281" s="26">
        <v>2021</v>
      </c>
      <c r="D281" s="72" t="s">
        <v>227</v>
      </c>
      <c r="E281" s="108"/>
      <c r="F281" s="30">
        <f>G281+H281+I281+J281</f>
        <v>2576269.79</v>
      </c>
      <c r="G281" s="30">
        <v>0</v>
      </c>
      <c r="H281" s="30">
        <v>2498981.7000000002</v>
      </c>
      <c r="I281" s="30">
        <v>77288.09</v>
      </c>
      <c r="J281" s="30">
        <v>0</v>
      </c>
      <c r="K281" s="26">
        <v>2021</v>
      </c>
      <c r="L281" s="108"/>
      <c r="M281" s="27"/>
    </row>
    <row r="282" spans="1:13" s="22" customFormat="1" ht="57.75" customHeight="1" x14ac:dyDescent="0.35">
      <c r="A282" s="108"/>
      <c r="B282" s="108"/>
      <c r="C282" s="113">
        <v>2022</v>
      </c>
      <c r="D282" s="70" t="s">
        <v>227</v>
      </c>
      <c r="E282" s="108"/>
      <c r="F282" s="30">
        <f>G282+H282+I282+J282</f>
        <v>2576269.79</v>
      </c>
      <c r="G282" s="30">
        <v>0</v>
      </c>
      <c r="H282" s="30">
        <v>2498981.7000000002</v>
      </c>
      <c r="I282" s="30">
        <v>77288.09</v>
      </c>
      <c r="J282" s="30">
        <v>0</v>
      </c>
      <c r="K282" s="54"/>
      <c r="L282" s="108"/>
      <c r="M282" s="27"/>
    </row>
    <row r="283" spans="1:13" s="22" customFormat="1" ht="46.5" customHeight="1" x14ac:dyDescent="0.35">
      <c r="A283" s="108"/>
      <c r="B283" s="108"/>
      <c r="C283" s="114"/>
      <c r="D283" s="70" t="s">
        <v>228</v>
      </c>
      <c r="E283" s="108"/>
      <c r="F283" s="30">
        <f>G283+H283+I283+J283</f>
        <v>1770991</v>
      </c>
      <c r="G283" s="30">
        <v>1726893.32</v>
      </c>
      <c r="H283" s="30">
        <v>35242.720000000001</v>
      </c>
      <c r="I283" s="30">
        <v>8854.9599999999991</v>
      </c>
      <c r="J283" s="30">
        <v>0</v>
      </c>
      <c r="K283" s="113">
        <v>2022</v>
      </c>
      <c r="L283" s="108"/>
      <c r="M283" s="27"/>
    </row>
    <row r="284" spans="1:13" s="22" customFormat="1" ht="46.5" customHeight="1" x14ac:dyDescent="0.35">
      <c r="A284" s="108"/>
      <c r="B284" s="108"/>
      <c r="C284" s="114"/>
      <c r="D284" s="70" t="s">
        <v>229</v>
      </c>
      <c r="E284" s="108"/>
      <c r="F284" s="30">
        <f t="shared" ref="F284:F287" si="33">G284+H284+I284+J284</f>
        <v>7542364.7199999997</v>
      </c>
      <c r="G284" s="30">
        <v>7354559.8499999996</v>
      </c>
      <c r="H284" s="30">
        <v>150093.04999999999</v>
      </c>
      <c r="I284" s="30">
        <v>37711.82</v>
      </c>
      <c r="J284" s="30">
        <v>0</v>
      </c>
      <c r="K284" s="114"/>
      <c r="L284" s="108"/>
      <c r="M284" s="27"/>
    </row>
    <row r="285" spans="1:13" s="22" customFormat="1" ht="41.25" customHeight="1" x14ac:dyDescent="0.35">
      <c r="A285" s="108"/>
      <c r="B285" s="108"/>
      <c r="C285" s="107"/>
      <c r="D285" s="72" t="s">
        <v>231</v>
      </c>
      <c r="E285" s="108"/>
      <c r="F285" s="30">
        <f t="shared" si="33"/>
        <v>2915455.67</v>
      </c>
      <c r="G285" s="30">
        <v>0</v>
      </c>
      <c r="H285" s="30">
        <v>2827992</v>
      </c>
      <c r="I285" s="30">
        <v>87463.67</v>
      </c>
      <c r="J285" s="30">
        <v>0</v>
      </c>
      <c r="K285" s="107"/>
      <c r="L285" s="108"/>
      <c r="M285" s="27"/>
    </row>
    <row r="286" spans="1:13" s="22" customFormat="1" ht="57.75" customHeight="1" x14ac:dyDescent="0.35">
      <c r="A286" s="108"/>
      <c r="B286" s="108"/>
      <c r="C286" s="108">
        <v>2023</v>
      </c>
      <c r="D286" s="70" t="s">
        <v>230</v>
      </c>
      <c r="E286" s="108"/>
      <c r="F286" s="30">
        <f t="shared" si="33"/>
        <v>7542364.7199999997</v>
      </c>
      <c r="G286" s="30">
        <v>7354559.8499999996</v>
      </c>
      <c r="H286" s="30">
        <v>150093.04999999999</v>
      </c>
      <c r="I286" s="30">
        <v>37711.82</v>
      </c>
      <c r="J286" s="30">
        <v>0</v>
      </c>
      <c r="K286" s="108">
        <v>2023</v>
      </c>
      <c r="L286" s="108"/>
      <c r="M286" s="27"/>
    </row>
    <row r="287" spans="1:13" s="22" customFormat="1" ht="57.75" customHeight="1" x14ac:dyDescent="0.35">
      <c r="A287" s="108"/>
      <c r="B287" s="108"/>
      <c r="C287" s="108"/>
      <c r="D287" s="70" t="s">
        <v>233</v>
      </c>
      <c r="E287" s="108"/>
      <c r="F287" s="30">
        <f t="shared" si="33"/>
        <v>0</v>
      </c>
      <c r="G287" s="30">
        <v>0</v>
      </c>
      <c r="H287" s="30">
        <v>0</v>
      </c>
      <c r="I287" s="30">
        <v>0</v>
      </c>
      <c r="J287" s="30">
        <v>0</v>
      </c>
      <c r="K287" s="108"/>
      <c r="L287" s="108"/>
      <c r="M287" s="27"/>
    </row>
    <row r="288" spans="1:13" s="22" customFormat="1" ht="45" customHeight="1" x14ac:dyDescent="0.35">
      <c r="A288" s="108"/>
      <c r="B288" s="108"/>
      <c r="C288" s="108"/>
      <c r="D288" s="72" t="s">
        <v>227</v>
      </c>
      <c r="E288" s="108"/>
      <c r="F288" s="30">
        <f>G288+H288+I288+J288</f>
        <v>2576269.79</v>
      </c>
      <c r="G288" s="30">
        <v>0</v>
      </c>
      <c r="H288" s="30">
        <v>2498981.7000000002</v>
      </c>
      <c r="I288" s="30">
        <v>77288.09</v>
      </c>
      <c r="J288" s="30">
        <v>0</v>
      </c>
      <c r="K288" s="108"/>
      <c r="L288" s="108"/>
      <c r="M288" s="27"/>
    </row>
    <row r="289" spans="1:13" s="22" customFormat="1" ht="45" customHeight="1" x14ac:dyDescent="0.35">
      <c r="A289" s="108"/>
      <c r="B289" s="108"/>
      <c r="C289" s="113">
        <v>2024</v>
      </c>
      <c r="D289" s="70" t="s">
        <v>232</v>
      </c>
      <c r="E289" s="108"/>
      <c r="F289" s="30">
        <f t="shared" ref="F289:F290" si="34">G289+H289+I289+J289</f>
        <v>7542364.7199999997</v>
      </c>
      <c r="G289" s="30">
        <v>7354559.8499999996</v>
      </c>
      <c r="H289" s="30">
        <v>150093.04999999999</v>
      </c>
      <c r="I289" s="30">
        <v>37711.82</v>
      </c>
      <c r="J289" s="30">
        <v>0</v>
      </c>
      <c r="K289" s="26"/>
      <c r="L289" s="108"/>
      <c r="M289" s="27"/>
    </row>
    <row r="290" spans="1:13" s="22" customFormat="1" ht="56.25" customHeight="1" x14ac:dyDescent="0.35">
      <c r="A290" s="108"/>
      <c r="B290" s="108"/>
      <c r="C290" s="107"/>
      <c r="D290" s="70" t="s">
        <v>227</v>
      </c>
      <c r="E290" s="108"/>
      <c r="F290" s="30">
        <f t="shared" si="34"/>
        <v>2576269.79</v>
      </c>
      <c r="G290" s="30">
        <v>0</v>
      </c>
      <c r="H290" s="30">
        <v>2498981.7000000002</v>
      </c>
      <c r="I290" s="30">
        <v>77288.09</v>
      </c>
      <c r="J290" s="30">
        <v>0</v>
      </c>
      <c r="K290" s="26">
        <v>2024</v>
      </c>
      <c r="L290" s="108"/>
      <c r="M290" s="27"/>
    </row>
    <row r="291" spans="1:13" s="29" customFormat="1" ht="18.75" customHeight="1" x14ac:dyDescent="0.35">
      <c r="A291" s="113" t="s">
        <v>173</v>
      </c>
      <c r="B291" s="113" t="s">
        <v>174</v>
      </c>
      <c r="C291" s="71" t="s">
        <v>21</v>
      </c>
      <c r="D291" s="74"/>
      <c r="E291" s="99"/>
      <c r="F291" s="20">
        <f>F292+F293+F294+F295+F296+F297+F298+F299+F300+F301+F302</f>
        <v>769282389.69000006</v>
      </c>
      <c r="G291" s="20">
        <f t="shared" ref="G291:J291" si="35">G292+G293+G294+G295+G296+G297+G298+G299+G300+G301+G302</f>
        <v>0</v>
      </c>
      <c r="H291" s="20">
        <f t="shared" si="35"/>
        <v>768362308</v>
      </c>
      <c r="I291" s="20">
        <f t="shared" si="35"/>
        <v>920081.69</v>
      </c>
      <c r="J291" s="20">
        <f t="shared" si="35"/>
        <v>0</v>
      </c>
      <c r="K291" s="21" t="s">
        <v>28</v>
      </c>
      <c r="L291" s="113" t="s">
        <v>175</v>
      </c>
      <c r="M291" s="28"/>
    </row>
    <row r="292" spans="1:13" s="22" customFormat="1" ht="46.5" customHeight="1" x14ac:dyDescent="0.35">
      <c r="A292" s="114"/>
      <c r="B292" s="114"/>
      <c r="C292" s="26">
        <v>2020</v>
      </c>
      <c r="D292" s="72" t="s">
        <v>176</v>
      </c>
      <c r="E292" s="113" t="s">
        <v>177</v>
      </c>
      <c r="F292" s="30">
        <v>9369389.6899999995</v>
      </c>
      <c r="G292" s="30">
        <v>0</v>
      </c>
      <c r="H292" s="30">
        <v>9088308</v>
      </c>
      <c r="I292" s="30">
        <v>281081.69</v>
      </c>
      <c r="J292" s="30">
        <v>0</v>
      </c>
      <c r="K292" s="26">
        <v>2020</v>
      </c>
      <c r="L292" s="114"/>
      <c r="M292" s="27"/>
    </row>
    <row r="293" spans="1:13" s="22" customFormat="1" ht="36.75" customHeight="1" x14ac:dyDescent="0.35">
      <c r="A293" s="114"/>
      <c r="B293" s="114"/>
      <c r="C293" s="26">
        <v>2023</v>
      </c>
      <c r="D293" s="119" t="s">
        <v>234</v>
      </c>
      <c r="E293" s="114"/>
      <c r="F293" s="30">
        <v>144360000</v>
      </c>
      <c r="G293" s="30">
        <v>0</v>
      </c>
      <c r="H293" s="30">
        <v>144360000</v>
      </c>
      <c r="I293" s="30">
        <v>0</v>
      </c>
      <c r="J293" s="30">
        <v>0</v>
      </c>
      <c r="K293" s="26">
        <v>2022</v>
      </c>
      <c r="L293" s="114"/>
      <c r="M293" s="27"/>
    </row>
    <row r="294" spans="1:13" s="22" customFormat="1" ht="39.75" customHeight="1" x14ac:dyDescent="0.35">
      <c r="A294" s="114"/>
      <c r="B294" s="114"/>
      <c r="C294" s="26">
        <v>2024</v>
      </c>
      <c r="D294" s="120"/>
      <c r="E294" s="114"/>
      <c r="F294" s="30">
        <v>165730000</v>
      </c>
      <c r="G294" s="30">
        <v>0</v>
      </c>
      <c r="H294" s="30">
        <v>165730000</v>
      </c>
      <c r="I294" s="30">
        <v>0</v>
      </c>
      <c r="J294" s="30">
        <v>0</v>
      </c>
      <c r="K294" s="26">
        <v>2023</v>
      </c>
      <c r="L294" s="114"/>
      <c r="M294" s="27"/>
    </row>
    <row r="295" spans="1:13" s="22" customFormat="1" ht="31.5" customHeight="1" x14ac:dyDescent="0.35">
      <c r="A295" s="114"/>
      <c r="B295" s="114"/>
      <c r="C295" s="26">
        <v>2022</v>
      </c>
      <c r="D295" s="119" t="s">
        <v>235</v>
      </c>
      <c r="E295" s="114"/>
      <c r="F295" s="55">
        <v>20000000</v>
      </c>
      <c r="G295" s="30">
        <v>0</v>
      </c>
      <c r="H295" s="30">
        <v>20000000</v>
      </c>
      <c r="I295" s="30">
        <v>0</v>
      </c>
      <c r="J295" s="30">
        <v>0</v>
      </c>
      <c r="K295" s="26">
        <v>2022</v>
      </c>
      <c r="L295" s="114"/>
      <c r="M295" s="27"/>
    </row>
    <row r="296" spans="1:13" s="22" customFormat="1" ht="36.75" customHeight="1" x14ac:dyDescent="0.35">
      <c r="A296" s="114"/>
      <c r="B296" s="114"/>
      <c r="C296" s="31">
        <v>2023</v>
      </c>
      <c r="D296" s="121"/>
      <c r="E296" s="114"/>
      <c r="F296" s="55">
        <v>125000000</v>
      </c>
      <c r="G296" s="30">
        <v>0</v>
      </c>
      <c r="H296" s="30">
        <v>125000000</v>
      </c>
      <c r="I296" s="30">
        <v>0</v>
      </c>
      <c r="J296" s="30">
        <v>0</v>
      </c>
      <c r="K296" s="26">
        <v>2023</v>
      </c>
      <c r="L296" s="114"/>
      <c r="M296" s="27"/>
    </row>
    <row r="297" spans="1:13" s="22" customFormat="1" ht="29.25" customHeight="1" x14ac:dyDescent="0.35">
      <c r="A297" s="114"/>
      <c r="B297" s="114"/>
      <c r="C297" s="31">
        <v>2024</v>
      </c>
      <c r="D297" s="120"/>
      <c r="E297" s="114"/>
      <c r="F297" s="55">
        <v>125000000</v>
      </c>
      <c r="G297" s="30">
        <v>0</v>
      </c>
      <c r="H297" s="30">
        <v>125000000</v>
      </c>
      <c r="I297" s="30">
        <v>0</v>
      </c>
      <c r="J297" s="30">
        <v>0</v>
      </c>
      <c r="K297" s="26">
        <v>2024</v>
      </c>
      <c r="L297" s="114"/>
      <c r="M297" s="27"/>
    </row>
    <row r="298" spans="1:13" s="22" customFormat="1" ht="30" customHeight="1" x14ac:dyDescent="0.35">
      <c r="A298" s="114"/>
      <c r="B298" s="114"/>
      <c r="C298" s="26">
        <v>2022</v>
      </c>
      <c r="D298" s="119" t="s">
        <v>236</v>
      </c>
      <c r="E298" s="114"/>
      <c r="F298" s="30">
        <v>20000000</v>
      </c>
      <c r="G298" s="30">
        <v>0</v>
      </c>
      <c r="H298" s="30">
        <v>20000000</v>
      </c>
      <c r="I298" s="30">
        <v>0</v>
      </c>
      <c r="J298" s="30">
        <v>0</v>
      </c>
      <c r="K298" s="26">
        <v>2022</v>
      </c>
      <c r="L298" s="114"/>
      <c r="M298" s="27"/>
    </row>
    <row r="299" spans="1:13" s="22" customFormat="1" ht="34.5" customHeight="1" x14ac:dyDescent="0.35">
      <c r="A299" s="114"/>
      <c r="B299" s="114"/>
      <c r="C299" s="31">
        <v>2023</v>
      </c>
      <c r="D299" s="121"/>
      <c r="E299" s="114"/>
      <c r="F299" s="30">
        <v>20000000</v>
      </c>
      <c r="G299" s="30">
        <v>0</v>
      </c>
      <c r="H299" s="30">
        <v>20000000</v>
      </c>
      <c r="I299" s="30">
        <v>0</v>
      </c>
      <c r="J299" s="30">
        <v>0</v>
      </c>
      <c r="K299" s="26">
        <v>2023</v>
      </c>
      <c r="L299" s="114"/>
      <c r="M299" s="27"/>
    </row>
    <row r="300" spans="1:13" s="22" customFormat="1" ht="42" customHeight="1" x14ac:dyDescent="0.35">
      <c r="A300" s="114"/>
      <c r="B300" s="114"/>
      <c r="C300" s="31">
        <v>2024</v>
      </c>
      <c r="D300" s="120"/>
      <c r="E300" s="114"/>
      <c r="F300" s="30">
        <v>60000000</v>
      </c>
      <c r="G300" s="30">
        <v>0</v>
      </c>
      <c r="H300" s="30">
        <v>60000000</v>
      </c>
      <c r="I300" s="30">
        <v>0</v>
      </c>
      <c r="J300" s="30">
        <v>0</v>
      </c>
      <c r="K300" s="26">
        <v>2024</v>
      </c>
      <c r="L300" s="114"/>
      <c r="M300" s="27"/>
    </row>
    <row r="301" spans="1:13" s="22" customFormat="1" ht="42" customHeight="1" x14ac:dyDescent="0.35">
      <c r="A301" s="114"/>
      <c r="B301" s="114"/>
      <c r="C301" s="31">
        <v>2023</v>
      </c>
      <c r="D301" s="119" t="s">
        <v>237</v>
      </c>
      <c r="E301" s="114"/>
      <c r="F301" s="30">
        <f>G301+H301+I301+J301</f>
        <v>39911500</v>
      </c>
      <c r="G301" s="30">
        <v>0</v>
      </c>
      <c r="H301" s="30">
        <v>39592000</v>
      </c>
      <c r="I301" s="30">
        <v>319500</v>
      </c>
      <c r="J301" s="30">
        <v>0</v>
      </c>
      <c r="K301" s="26">
        <v>2023</v>
      </c>
      <c r="L301" s="114"/>
      <c r="M301" s="27"/>
    </row>
    <row r="302" spans="1:13" s="22" customFormat="1" ht="42" customHeight="1" x14ac:dyDescent="0.35">
      <c r="A302" s="107"/>
      <c r="B302" s="107"/>
      <c r="C302" s="31">
        <v>2024</v>
      </c>
      <c r="D302" s="120"/>
      <c r="E302" s="107"/>
      <c r="F302" s="30">
        <f>G302+H302+I302+J302</f>
        <v>39911500</v>
      </c>
      <c r="G302" s="30">
        <v>0</v>
      </c>
      <c r="H302" s="30">
        <v>39592000</v>
      </c>
      <c r="I302" s="30">
        <v>319500</v>
      </c>
      <c r="J302" s="30">
        <v>0</v>
      </c>
      <c r="K302" s="26">
        <v>2024</v>
      </c>
      <c r="L302" s="107"/>
      <c r="M302" s="27"/>
    </row>
    <row r="303" spans="1:13" s="29" customFormat="1" ht="33" customHeight="1" x14ac:dyDescent="0.35">
      <c r="A303" s="108" t="s">
        <v>178</v>
      </c>
      <c r="B303" s="108" t="s">
        <v>179</v>
      </c>
      <c r="C303" s="71" t="s">
        <v>21</v>
      </c>
      <c r="D303" s="74"/>
      <c r="E303" s="21"/>
      <c r="F303" s="20">
        <v>0</v>
      </c>
      <c r="G303" s="20">
        <v>0</v>
      </c>
      <c r="H303" s="20">
        <v>0</v>
      </c>
      <c r="I303" s="20">
        <v>0</v>
      </c>
      <c r="J303" s="20">
        <v>0</v>
      </c>
      <c r="K303" s="21" t="s">
        <v>28</v>
      </c>
      <c r="L303" s="108" t="s">
        <v>140</v>
      </c>
      <c r="M303" s="28"/>
    </row>
    <row r="304" spans="1:13" s="22" customFormat="1" ht="26.25" customHeight="1" x14ac:dyDescent="0.35">
      <c r="A304" s="108"/>
      <c r="B304" s="108"/>
      <c r="C304" s="26">
        <v>2020</v>
      </c>
      <c r="D304" s="119" t="s">
        <v>241</v>
      </c>
      <c r="E304" s="113" t="s">
        <v>139</v>
      </c>
      <c r="F304" s="30">
        <v>0</v>
      </c>
      <c r="G304" s="30">
        <v>0</v>
      </c>
      <c r="H304" s="30">
        <v>0</v>
      </c>
      <c r="I304" s="30">
        <v>0</v>
      </c>
      <c r="J304" s="30">
        <v>0</v>
      </c>
      <c r="K304" s="30">
        <v>0</v>
      </c>
      <c r="L304" s="108"/>
      <c r="M304" s="27"/>
    </row>
    <row r="305" spans="1:13" s="22" customFormat="1" ht="39.75" customHeight="1" x14ac:dyDescent="0.35">
      <c r="A305" s="108"/>
      <c r="B305" s="108"/>
      <c r="C305" s="26">
        <v>2021</v>
      </c>
      <c r="D305" s="121"/>
      <c r="E305" s="114"/>
      <c r="F305" s="30">
        <v>0</v>
      </c>
      <c r="G305" s="30">
        <v>0</v>
      </c>
      <c r="H305" s="30">
        <v>0</v>
      </c>
      <c r="I305" s="30">
        <v>0</v>
      </c>
      <c r="J305" s="30">
        <v>0</v>
      </c>
      <c r="K305" s="30">
        <v>0</v>
      </c>
      <c r="L305" s="108"/>
      <c r="M305" s="27"/>
    </row>
    <row r="306" spans="1:13" s="22" customFormat="1" ht="36.75" customHeight="1" x14ac:dyDescent="0.35">
      <c r="A306" s="108"/>
      <c r="B306" s="108"/>
      <c r="C306" s="26">
        <v>2022</v>
      </c>
      <c r="D306" s="121"/>
      <c r="E306" s="114"/>
      <c r="F306" s="30">
        <v>0</v>
      </c>
      <c r="G306" s="30">
        <v>0</v>
      </c>
      <c r="H306" s="30">
        <v>0</v>
      </c>
      <c r="I306" s="30">
        <v>0</v>
      </c>
      <c r="J306" s="30">
        <v>0</v>
      </c>
      <c r="K306" s="30">
        <v>0</v>
      </c>
      <c r="L306" s="108"/>
      <c r="M306" s="27"/>
    </row>
    <row r="307" spans="1:13" s="22" customFormat="1" ht="38.25" customHeight="1" x14ac:dyDescent="0.35">
      <c r="A307" s="108"/>
      <c r="B307" s="108"/>
      <c r="C307" s="26">
        <v>2023</v>
      </c>
      <c r="D307" s="121"/>
      <c r="E307" s="114"/>
      <c r="F307" s="30">
        <v>0</v>
      </c>
      <c r="G307" s="30">
        <v>0</v>
      </c>
      <c r="H307" s="30">
        <v>0</v>
      </c>
      <c r="I307" s="30">
        <v>0</v>
      </c>
      <c r="J307" s="30">
        <v>0</v>
      </c>
      <c r="K307" s="30">
        <v>0</v>
      </c>
      <c r="L307" s="108"/>
      <c r="M307" s="27"/>
    </row>
    <row r="308" spans="1:13" s="22" customFormat="1" ht="42" customHeight="1" x14ac:dyDescent="0.35">
      <c r="A308" s="108"/>
      <c r="B308" s="108"/>
      <c r="C308" s="26">
        <v>2024</v>
      </c>
      <c r="D308" s="120"/>
      <c r="E308" s="107"/>
      <c r="F308" s="30">
        <v>0</v>
      </c>
      <c r="G308" s="30">
        <v>0</v>
      </c>
      <c r="H308" s="30">
        <v>0</v>
      </c>
      <c r="I308" s="30">
        <v>0</v>
      </c>
      <c r="J308" s="30">
        <v>0</v>
      </c>
      <c r="K308" s="30">
        <v>0</v>
      </c>
      <c r="L308" s="108"/>
      <c r="M308" s="27"/>
    </row>
    <row r="309" spans="1:13" s="29" customFormat="1" ht="18.75" customHeight="1" x14ac:dyDescent="0.35">
      <c r="A309" s="108" t="s">
        <v>180</v>
      </c>
      <c r="B309" s="108" t="s">
        <v>181</v>
      </c>
      <c r="C309" s="71" t="s">
        <v>21</v>
      </c>
      <c r="D309" s="74"/>
      <c r="E309" s="21"/>
      <c r="F309" s="20">
        <v>0</v>
      </c>
      <c r="G309" s="20">
        <v>0</v>
      </c>
      <c r="H309" s="20">
        <v>0</v>
      </c>
      <c r="I309" s="20">
        <v>0</v>
      </c>
      <c r="J309" s="20">
        <v>0</v>
      </c>
      <c r="K309" s="21" t="s">
        <v>28</v>
      </c>
      <c r="L309" s="21"/>
      <c r="M309" s="28"/>
    </row>
    <row r="310" spans="1:13" s="22" customFormat="1" ht="51.75" customHeight="1" x14ac:dyDescent="0.35">
      <c r="A310" s="108"/>
      <c r="B310" s="108"/>
      <c r="C310" s="26">
        <v>2020</v>
      </c>
      <c r="D310" s="72" t="s">
        <v>182</v>
      </c>
      <c r="E310" s="108" t="s">
        <v>30</v>
      </c>
      <c r="F310" s="30">
        <v>0</v>
      </c>
      <c r="G310" s="30">
        <v>0</v>
      </c>
      <c r="H310" s="30">
        <v>0</v>
      </c>
      <c r="I310" s="30">
        <v>0</v>
      </c>
      <c r="J310" s="30">
        <v>0</v>
      </c>
      <c r="K310" s="26">
        <v>2020</v>
      </c>
      <c r="L310" s="108" t="s">
        <v>183</v>
      </c>
      <c r="M310" s="27"/>
    </row>
    <row r="311" spans="1:13" s="22" customFormat="1" ht="62.25" customHeight="1" x14ac:dyDescent="0.35">
      <c r="A311" s="108"/>
      <c r="B311" s="108"/>
      <c r="C311" s="26">
        <v>2021</v>
      </c>
      <c r="D311" s="72" t="s">
        <v>182</v>
      </c>
      <c r="E311" s="108"/>
      <c r="F311" s="30">
        <v>0</v>
      </c>
      <c r="G311" s="30">
        <v>0</v>
      </c>
      <c r="H311" s="30">
        <v>0</v>
      </c>
      <c r="I311" s="30">
        <v>0</v>
      </c>
      <c r="J311" s="30">
        <v>0</v>
      </c>
      <c r="K311" s="26">
        <v>2021</v>
      </c>
      <c r="L311" s="108"/>
      <c r="M311" s="27"/>
    </row>
    <row r="312" spans="1:13" s="22" customFormat="1" ht="82.5" customHeight="1" x14ac:dyDescent="0.35">
      <c r="A312" s="108"/>
      <c r="B312" s="108"/>
      <c r="C312" s="108">
        <v>2022</v>
      </c>
      <c r="D312" s="72" t="s">
        <v>184</v>
      </c>
      <c r="E312" s="108"/>
      <c r="F312" s="30">
        <v>0</v>
      </c>
      <c r="G312" s="30">
        <v>0</v>
      </c>
      <c r="H312" s="30">
        <v>0</v>
      </c>
      <c r="I312" s="30">
        <v>0</v>
      </c>
      <c r="J312" s="30">
        <v>0</v>
      </c>
      <c r="K312" s="108">
        <v>2022</v>
      </c>
      <c r="L312" s="108"/>
      <c r="M312" s="27"/>
    </row>
    <row r="313" spans="1:13" s="22" customFormat="1" ht="57" customHeight="1" x14ac:dyDescent="0.35">
      <c r="A313" s="108"/>
      <c r="B313" s="108"/>
      <c r="C313" s="108"/>
      <c r="D313" s="72" t="s">
        <v>182</v>
      </c>
      <c r="E313" s="108"/>
      <c r="F313" s="30">
        <v>0</v>
      </c>
      <c r="G313" s="30">
        <v>0</v>
      </c>
      <c r="H313" s="30">
        <v>0</v>
      </c>
      <c r="I313" s="30">
        <v>0</v>
      </c>
      <c r="J313" s="30">
        <v>0</v>
      </c>
      <c r="K313" s="108"/>
      <c r="L313" s="108"/>
      <c r="M313" s="27"/>
    </row>
    <row r="314" spans="1:13" s="22" customFormat="1" ht="54" customHeight="1" x14ac:dyDescent="0.35">
      <c r="A314" s="108"/>
      <c r="B314" s="108"/>
      <c r="C314" s="26">
        <v>2023</v>
      </c>
      <c r="D314" s="72" t="s">
        <v>255</v>
      </c>
      <c r="E314" s="108"/>
      <c r="F314" s="30">
        <v>0</v>
      </c>
      <c r="G314" s="30">
        <v>0</v>
      </c>
      <c r="H314" s="30">
        <v>0</v>
      </c>
      <c r="I314" s="30">
        <v>0</v>
      </c>
      <c r="J314" s="30">
        <v>0</v>
      </c>
      <c r="K314" s="26">
        <v>2023</v>
      </c>
      <c r="L314" s="108"/>
      <c r="M314" s="27"/>
    </row>
    <row r="315" spans="1:13" s="22" customFormat="1" ht="49.5" customHeight="1" x14ac:dyDescent="0.35">
      <c r="A315" s="108"/>
      <c r="B315" s="108"/>
      <c r="C315" s="26">
        <v>2024</v>
      </c>
      <c r="D315" s="72" t="s">
        <v>182</v>
      </c>
      <c r="E315" s="108"/>
      <c r="F315" s="30">
        <v>0</v>
      </c>
      <c r="G315" s="30">
        <v>0</v>
      </c>
      <c r="H315" s="30">
        <v>0</v>
      </c>
      <c r="I315" s="30">
        <v>0</v>
      </c>
      <c r="J315" s="30">
        <v>0</v>
      </c>
      <c r="K315" s="26">
        <v>2024</v>
      </c>
      <c r="L315" s="108"/>
      <c r="M315" s="27"/>
    </row>
    <row r="316" spans="1:13" s="29" customFormat="1" ht="18" customHeight="1" x14ac:dyDescent="0.35">
      <c r="A316" s="108" t="s">
        <v>185</v>
      </c>
      <c r="B316" s="108" t="s">
        <v>186</v>
      </c>
      <c r="C316" s="71" t="s">
        <v>21</v>
      </c>
      <c r="D316" s="74"/>
      <c r="E316" s="21"/>
      <c r="F316" s="20">
        <f>F317+F318+F319+F320+F321</f>
        <v>0</v>
      </c>
      <c r="G316" s="20">
        <f>G317+G318+G319+G320+G321</f>
        <v>0</v>
      </c>
      <c r="H316" s="20">
        <f>H317+H318+H319+H320+H321</f>
        <v>0</v>
      </c>
      <c r="I316" s="20">
        <f>I317+I318+I319+I320+I321</f>
        <v>0</v>
      </c>
      <c r="J316" s="20">
        <f>J317+J318+J319+J320+J321</f>
        <v>0</v>
      </c>
      <c r="K316" s="21" t="s">
        <v>28</v>
      </c>
      <c r="L316" s="108" t="s">
        <v>187</v>
      </c>
      <c r="M316" s="28"/>
    </row>
    <row r="317" spans="1:13" s="22" customFormat="1" ht="33.75" customHeight="1" x14ac:dyDescent="0.35">
      <c r="A317" s="108"/>
      <c r="B317" s="108"/>
      <c r="C317" s="26">
        <v>2020</v>
      </c>
      <c r="D317" s="110" t="s">
        <v>188</v>
      </c>
      <c r="E317" s="108"/>
      <c r="F317" s="30">
        <v>0</v>
      </c>
      <c r="G317" s="30">
        <v>0</v>
      </c>
      <c r="H317" s="30">
        <v>0</v>
      </c>
      <c r="I317" s="30">
        <v>0</v>
      </c>
      <c r="J317" s="30">
        <v>0</v>
      </c>
      <c r="K317" s="26">
        <v>2020</v>
      </c>
      <c r="L317" s="108"/>
      <c r="M317" s="27"/>
    </row>
    <row r="318" spans="1:13" s="22" customFormat="1" ht="36" customHeight="1" x14ac:dyDescent="0.35">
      <c r="A318" s="108"/>
      <c r="B318" s="108"/>
      <c r="C318" s="26">
        <v>2021</v>
      </c>
      <c r="D318" s="110"/>
      <c r="E318" s="108"/>
      <c r="F318" s="30">
        <v>0</v>
      </c>
      <c r="G318" s="30">
        <v>0</v>
      </c>
      <c r="H318" s="30">
        <v>0</v>
      </c>
      <c r="I318" s="30">
        <v>0</v>
      </c>
      <c r="J318" s="30">
        <v>0</v>
      </c>
      <c r="K318" s="26">
        <v>2021</v>
      </c>
      <c r="L318" s="108"/>
      <c r="M318" s="27"/>
    </row>
    <row r="319" spans="1:13" s="22" customFormat="1" ht="33.75" customHeight="1" x14ac:dyDescent="0.35">
      <c r="A319" s="108"/>
      <c r="B319" s="108"/>
      <c r="C319" s="26">
        <v>2022</v>
      </c>
      <c r="D319" s="110"/>
      <c r="E319" s="108"/>
      <c r="F319" s="30">
        <v>0</v>
      </c>
      <c r="G319" s="30">
        <v>0</v>
      </c>
      <c r="H319" s="30">
        <v>0</v>
      </c>
      <c r="I319" s="30">
        <v>0</v>
      </c>
      <c r="J319" s="30">
        <v>0</v>
      </c>
      <c r="K319" s="26">
        <v>2022</v>
      </c>
      <c r="L319" s="108"/>
      <c r="M319" s="27"/>
    </row>
    <row r="320" spans="1:13" s="22" customFormat="1" ht="33" customHeight="1" x14ac:dyDescent="0.35">
      <c r="A320" s="108"/>
      <c r="B320" s="108"/>
      <c r="C320" s="26">
        <v>2023</v>
      </c>
      <c r="D320" s="110"/>
      <c r="E320" s="108"/>
      <c r="F320" s="30">
        <v>0</v>
      </c>
      <c r="G320" s="30">
        <v>0</v>
      </c>
      <c r="H320" s="30">
        <v>0</v>
      </c>
      <c r="I320" s="30">
        <v>0</v>
      </c>
      <c r="J320" s="30">
        <v>0</v>
      </c>
      <c r="K320" s="26">
        <v>2023</v>
      </c>
      <c r="L320" s="108"/>
      <c r="M320" s="27"/>
    </row>
    <row r="321" spans="1:13" s="22" customFormat="1" ht="36.75" customHeight="1" x14ac:dyDescent="0.35">
      <c r="A321" s="108"/>
      <c r="B321" s="108"/>
      <c r="C321" s="26">
        <v>2024</v>
      </c>
      <c r="D321" s="110"/>
      <c r="E321" s="108"/>
      <c r="F321" s="30">
        <v>0</v>
      </c>
      <c r="G321" s="30">
        <v>0</v>
      </c>
      <c r="H321" s="30">
        <v>0</v>
      </c>
      <c r="I321" s="30">
        <v>0</v>
      </c>
      <c r="J321" s="30">
        <v>0</v>
      </c>
      <c r="K321" s="26">
        <v>2024</v>
      </c>
      <c r="L321" s="108"/>
      <c r="M321" s="27"/>
    </row>
    <row r="322" spans="1:13" s="29" customFormat="1" ht="18.75" customHeight="1" x14ac:dyDescent="0.35">
      <c r="A322" s="108" t="s">
        <v>189</v>
      </c>
      <c r="B322" s="108" t="s">
        <v>190</v>
      </c>
      <c r="C322" s="71" t="s">
        <v>21</v>
      </c>
      <c r="D322" s="74"/>
      <c r="E322" s="21"/>
      <c r="F322" s="20">
        <f>SUM(F323:F327)</f>
        <v>14073854.220000001</v>
      </c>
      <c r="G322" s="20">
        <f>SUM(G323:G327)</f>
        <v>0</v>
      </c>
      <c r="H322" s="20">
        <f>SUM(H323:H327)</f>
        <v>0</v>
      </c>
      <c r="I322" s="20">
        <f>SUM(I323:I327)</f>
        <v>14073854.220000001</v>
      </c>
      <c r="J322" s="20">
        <f>SUM(J323:J327)</f>
        <v>0</v>
      </c>
      <c r="K322" s="21" t="s">
        <v>28</v>
      </c>
      <c r="L322" s="108" t="s">
        <v>23</v>
      </c>
      <c r="M322" s="28"/>
    </row>
    <row r="323" spans="1:13" s="22" customFormat="1" ht="131.25" customHeight="1" x14ac:dyDescent="0.35">
      <c r="A323" s="108"/>
      <c r="B323" s="108"/>
      <c r="C323" s="26">
        <v>2020</v>
      </c>
      <c r="D323" s="72" t="s">
        <v>191</v>
      </c>
      <c r="E323" s="108" t="s">
        <v>192</v>
      </c>
      <c r="F323" s="30">
        <f>G323+H323+I323+J323</f>
        <v>2518738.59</v>
      </c>
      <c r="G323" s="30">
        <v>0</v>
      </c>
      <c r="H323" s="30">
        <v>0</v>
      </c>
      <c r="I323" s="30">
        <v>2518738.59</v>
      </c>
      <c r="J323" s="30">
        <v>0</v>
      </c>
      <c r="K323" s="26">
        <v>2020</v>
      </c>
      <c r="L323" s="108"/>
      <c r="M323" s="27"/>
    </row>
    <row r="324" spans="1:13" s="22" customFormat="1" ht="143.25" customHeight="1" x14ac:dyDescent="0.35">
      <c r="A324" s="108"/>
      <c r="B324" s="108"/>
      <c r="C324" s="26">
        <v>2021</v>
      </c>
      <c r="D324" s="72" t="s">
        <v>191</v>
      </c>
      <c r="E324" s="108"/>
      <c r="F324" s="30">
        <f t="shared" ref="F324:F327" si="36">G324+H324+I324+J324</f>
        <v>3433615.67</v>
      </c>
      <c r="G324" s="30">
        <v>0</v>
      </c>
      <c r="H324" s="30">
        <v>0</v>
      </c>
      <c r="I324" s="30">
        <v>3433615.67</v>
      </c>
      <c r="J324" s="30">
        <v>0</v>
      </c>
      <c r="K324" s="26">
        <v>2021</v>
      </c>
      <c r="L324" s="108"/>
      <c r="M324" s="27"/>
    </row>
    <row r="325" spans="1:13" s="22" customFormat="1" ht="127.5" customHeight="1" x14ac:dyDescent="0.35">
      <c r="A325" s="108"/>
      <c r="B325" s="108"/>
      <c r="C325" s="26">
        <v>2022</v>
      </c>
      <c r="D325" s="72" t="s">
        <v>191</v>
      </c>
      <c r="E325" s="108"/>
      <c r="F325" s="30">
        <f t="shared" si="36"/>
        <v>2263833.3199999998</v>
      </c>
      <c r="G325" s="30">
        <v>0</v>
      </c>
      <c r="H325" s="30">
        <v>0</v>
      </c>
      <c r="I325" s="30">
        <v>2263833.3199999998</v>
      </c>
      <c r="J325" s="30">
        <v>0</v>
      </c>
      <c r="K325" s="26">
        <v>2022</v>
      </c>
      <c r="L325" s="108"/>
      <c r="M325" s="27"/>
    </row>
    <row r="326" spans="1:13" s="22" customFormat="1" ht="133.5" customHeight="1" x14ac:dyDescent="0.35">
      <c r="A326" s="108"/>
      <c r="B326" s="108"/>
      <c r="C326" s="26">
        <v>2023</v>
      </c>
      <c r="D326" s="72" t="s">
        <v>191</v>
      </c>
      <c r="E326" s="108"/>
      <c r="F326" s="30">
        <f t="shared" si="36"/>
        <v>2363833.3199999998</v>
      </c>
      <c r="G326" s="30">
        <v>0</v>
      </c>
      <c r="H326" s="30">
        <v>0</v>
      </c>
      <c r="I326" s="30">
        <v>2363833.3199999998</v>
      </c>
      <c r="J326" s="30">
        <v>0</v>
      </c>
      <c r="K326" s="26">
        <v>2023</v>
      </c>
      <c r="L326" s="108"/>
      <c r="M326" s="27"/>
    </row>
    <row r="327" spans="1:13" s="22" customFormat="1" ht="137.25" customHeight="1" x14ac:dyDescent="0.35">
      <c r="A327" s="108"/>
      <c r="B327" s="108"/>
      <c r="C327" s="26">
        <v>2024</v>
      </c>
      <c r="D327" s="72" t="s">
        <v>191</v>
      </c>
      <c r="E327" s="108"/>
      <c r="F327" s="30">
        <f t="shared" si="36"/>
        <v>3493833.32</v>
      </c>
      <c r="G327" s="30">
        <v>0</v>
      </c>
      <c r="H327" s="30">
        <v>0</v>
      </c>
      <c r="I327" s="30">
        <v>3493833.32</v>
      </c>
      <c r="J327" s="30">
        <v>0</v>
      </c>
      <c r="K327" s="26">
        <v>2024</v>
      </c>
      <c r="L327" s="108"/>
      <c r="M327" s="27"/>
    </row>
    <row r="328" spans="1:13" s="29" customFormat="1" ht="21.75" customHeight="1" x14ac:dyDescent="0.35">
      <c r="A328" s="108" t="s">
        <v>193</v>
      </c>
      <c r="B328" s="108" t="s">
        <v>194</v>
      </c>
      <c r="C328" s="71" t="s">
        <v>21</v>
      </c>
      <c r="D328" s="74"/>
      <c r="E328" s="21"/>
      <c r="F328" s="20">
        <f>SUM(F329:F333)</f>
        <v>2441157.8199999998</v>
      </c>
      <c r="G328" s="20">
        <f t="shared" ref="G328:J328" si="37">SUM(G329:G333)</f>
        <v>0</v>
      </c>
      <c r="H328" s="20">
        <f t="shared" si="37"/>
        <v>0</v>
      </c>
      <c r="I328" s="20">
        <f t="shared" si="37"/>
        <v>2441157.8199999998</v>
      </c>
      <c r="J328" s="20">
        <f t="shared" si="37"/>
        <v>0</v>
      </c>
      <c r="K328" s="21" t="s">
        <v>28</v>
      </c>
      <c r="L328" s="108" t="s">
        <v>23</v>
      </c>
      <c r="M328" s="28"/>
    </row>
    <row r="329" spans="1:13" s="22" customFormat="1" ht="73.5" customHeight="1" x14ac:dyDescent="0.35">
      <c r="A329" s="108"/>
      <c r="B329" s="108"/>
      <c r="C329" s="26">
        <v>2020</v>
      </c>
      <c r="D329" s="72" t="s">
        <v>195</v>
      </c>
      <c r="E329" s="108" t="s">
        <v>196</v>
      </c>
      <c r="F329" s="30">
        <f>G329+H329+I329+J329</f>
        <v>969605.62</v>
      </c>
      <c r="G329" s="30">
        <v>0</v>
      </c>
      <c r="H329" s="30">
        <v>0</v>
      </c>
      <c r="I329" s="30">
        <v>969605.62</v>
      </c>
      <c r="J329" s="30">
        <v>0</v>
      </c>
      <c r="K329" s="26">
        <v>2020</v>
      </c>
      <c r="L329" s="108"/>
      <c r="M329" s="27"/>
    </row>
    <row r="330" spans="1:13" s="22" customFormat="1" ht="54" customHeight="1" x14ac:dyDescent="0.35">
      <c r="A330" s="108"/>
      <c r="B330" s="108"/>
      <c r="C330" s="26">
        <v>2021</v>
      </c>
      <c r="D330" s="72" t="s">
        <v>252</v>
      </c>
      <c r="E330" s="108"/>
      <c r="F330" s="30">
        <f>G330+H330+I330+J330</f>
        <v>896281.2</v>
      </c>
      <c r="G330" s="30">
        <v>0</v>
      </c>
      <c r="H330" s="30">
        <v>0</v>
      </c>
      <c r="I330" s="30">
        <v>896281.2</v>
      </c>
      <c r="J330" s="30">
        <v>0</v>
      </c>
      <c r="K330" s="26">
        <v>2021</v>
      </c>
      <c r="L330" s="108"/>
      <c r="M330" s="27"/>
    </row>
    <row r="331" spans="1:13" s="22" customFormat="1" ht="76.5" customHeight="1" x14ac:dyDescent="0.35">
      <c r="A331" s="108"/>
      <c r="B331" s="108"/>
      <c r="C331" s="26">
        <v>2022</v>
      </c>
      <c r="D331" s="72" t="s">
        <v>195</v>
      </c>
      <c r="E331" s="108"/>
      <c r="F331" s="30">
        <f>G331+H331+I331+J331</f>
        <v>300271</v>
      </c>
      <c r="G331" s="30">
        <v>0</v>
      </c>
      <c r="H331" s="30">
        <v>0</v>
      </c>
      <c r="I331" s="30">
        <v>300271</v>
      </c>
      <c r="J331" s="30">
        <v>0</v>
      </c>
      <c r="K331" s="26">
        <v>2022</v>
      </c>
      <c r="L331" s="108"/>
      <c r="M331" s="27"/>
    </row>
    <row r="332" spans="1:13" s="22" customFormat="1" ht="65.25" customHeight="1" x14ac:dyDescent="0.35">
      <c r="A332" s="108"/>
      <c r="B332" s="108"/>
      <c r="C332" s="26">
        <v>2023</v>
      </c>
      <c r="D332" s="72" t="s">
        <v>195</v>
      </c>
      <c r="E332" s="108"/>
      <c r="F332" s="30">
        <f t="shared" ref="F332:F333" si="38">G332+H332+I332+J332</f>
        <v>0</v>
      </c>
      <c r="G332" s="30">
        <v>0</v>
      </c>
      <c r="H332" s="30">
        <v>0</v>
      </c>
      <c r="I332" s="30">
        <v>0</v>
      </c>
      <c r="J332" s="30">
        <v>0</v>
      </c>
      <c r="K332" s="26">
        <v>2023</v>
      </c>
      <c r="L332" s="108"/>
      <c r="M332" s="27"/>
    </row>
    <row r="333" spans="1:13" s="22" customFormat="1" ht="76.5" customHeight="1" x14ac:dyDescent="0.35">
      <c r="A333" s="108"/>
      <c r="B333" s="108"/>
      <c r="C333" s="26">
        <v>2024</v>
      </c>
      <c r="D333" s="72" t="s">
        <v>195</v>
      </c>
      <c r="E333" s="108"/>
      <c r="F333" s="30">
        <f t="shared" si="38"/>
        <v>275000</v>
      </c>
      <c r="G333" s="30">
        <v>0</v>
      </c>
      <c r="H333" s="30">
        <v>0</v>
      </c>
      <c r="I333" s="30">
        <v>275000</v>
      </c>
      <c r="J333" s="30">
        <v>0</v>
      </c>
      <c r="K333" s="26">
        <v>2024</v>
      </c>
      <c r="L333" s="108"/>
      <c r="M333" s="27"/>
    </row>
    <row r="334" spans="1:13" s="29" customFormat="1" ht="35.25" customHeight="1" x14ac:dyDescent="0.35">
      <c r="A334" s="108" t="s">
        <v>197</v>
      </c>
      <c r="B334" s="108" t="s">
        <v>198</v>
      </c>
      <c r="C334" s="71" t="s">
        <v>21</v>
      </c>
      <c r="D334" s="74"/>
      <c r="E334" s="21"/>
      <c r="F334" s="20">
        <f>F335+F336+F337+F338+F339</f>
        <v>280858163.26999998</v>
      </c>
      <c r="G334" s="20">
        <f>G335+G336+G337+G338+G339</f>
        <v>275240997.60000002</v>
      </c>
      <c r="H334" s="20">
        <f>H335+H336+H337+H338+H339</f>
        <v>5617165.6699999999</v>
      </c>
      <c r="I334" s="20">
        <f>I335+I336+I337+I338+I339</f>
        <v>0</v>
      </c>
      <c r="J334" s="20">
        <f>J335+J336+J337+J338+J339</f>
        <v>0</v>
      </c>
      <c r="K334" s="21">
        <v>2020</v>
      </c>
      <c r="L334" s="108" t="s">
        <v>23</v>
      </c>
      <c r="M334" s="28"/>
    </row>
    <row r="335" spans="1:13" s="22" customFormat="1" ht="99" customHeight="1" x14ac:dyDescent="0.35">
      <c r="A335" s="108"/>
      <c r="B335" s="108"/>
      <c r="C335" s="26">
        <v>2020</v>
      </c>
      <c r="D335" s="81" t="s">
        <v>199</v>
      </c>
      <c r="E335" s="115" t="s">
        <v>200</v>
      </c>
      <c r="F335" s="30">
        <v>142750102.03999999</v>
      </c>
      <c r="G335" s="30">
        <v>139895100</v>
      </c>
      <c r="H335" s="30">
        <v>2855002.04</v>
      </c>
      <c r="I335" s="30">
        <v>0</v>
      </c>
      <c r="J335" s="30">
        <v>0</v>
      </c>
      <c r="K335" s="56" t="s">
        <v>201</v>
      </c>
      <c r="L335" s="108"/>
      <c r="M335" s="27"/>
    </row>
    <row r="336" spans="1:13" s="22" customFormat="1" ht="70.5" customHeight="1" x14ac:dyDescent="0.35">
      <c r="A336" s="108"/>
      <c r="B336" s="108"/>
      <c r="C336" s="26">
        <v>2021</v>
      </c>
      <c r="D336" s="81" t="s">
        <v>199</v>
      </c>
      <c r="E336" s="115"/>
      <c r="F336" s="30">
        <v>138108061.22999999</v>
      </c>
      <c r="G336" s="30">
        <v>135345897.59999999</v>
      </c>
      <c r="H336" s="30">
        <v>2762163.63</v>
      </c>
      <c r="I336" s="30">
        <v>0</v>
      </c>
      <c r="J336" s="30">
        <v>0</v>
      </c>
      <c r="K336" s="26" t="s">
        <v>202</v>
      </c>
      <c r="L336" s="108"/>
      <c r="M336" s="27"/>
    </row>
    <row r="337" spans="1:13" s="22" customFormat="1" ht="41.25" customHeight="1" x14ac:dyDescent="0.35">
      <c r="A337" s="108"/>
      <c r="B337" s="108"/>
      <c r="C337" s="26">
        <v>2022</v>
      </c>
      <c r="D337" s="117" t="s">
        <v>203</v>
      </c>
      <c r="E337" s="115"/>
      <c r="F337" s="30">
        <v>0</v>
      </c>
      <c r="G337" s="30">
        <v>0</v>
      </c>
      <c r="H337" s="30">
        <v>0</v>
      </c>
      <c r="I337" s="30">
        <v>0</v>
      </c>
      <c r="J337" s="30">
        <v>0</v>
      </c>
      <c r="K337" s="26"/>
      <c r="L337" s="108"/>
      <c r="M337" s="27"/>
    </row>
    <row r="338" spans="1:13" s="22" customFormat="1" ht="36.75" customHeight="1" x14ac:dyDescent="0.35">
      <c r="A338" s="108"/>
      <c r="B338" s="108"/>
      <c r="C338" s="26">
        <v>2023</v>
      </c>
      <c r="D338" s="117"/>
      <c r="E338" s="115"/>
      <c r="F338" s="30">
        <v>0</v>
      </c>
      <c r="G338" s="30">
        <v>0</v>
      </c>
      <c r="H338" s="30">
        <v>0</v>
      </c>
      <c r="I338" s="30">
        <v>0</v>
      </c>
      <c r="J338" s="30">
        <v>0</v>
      </c>
      <c r="K338" s="26"/>
      <c r="L338" s="108"/>
      <c r="M338" s="27"/>
    </row>
    <row r="339" spans="1:13" s="22" customFormat="1" ht="39.75" customHeight="1" x14ac:dyDescent="0.35">
      <c r="A339" s="108"/>
      <c r="B339" s="108"/>
      <c r="C339" s="54">
        <v>2024</v>
      </c>
      <c r="D339" s="118"/>
      <c r="E339" s="116"/>
      <c r="F339" s="55">
        <v>0</v>
      </c>
      <c r="G339" s="55">
        <v>0</v>
      </c>
      <c r="H339" s="55">
        <v>0</v>
      </c>
      <c r="I339" s="55">
        <v>0</v>
      </c>
      <c r="J339" s="55">
        <v>0</v>
      </c>
      <c r="K339" s="54"/>
      <c r="L339" s="108"/>
      <c r="M339" s="27"/>
    </row>
    <row r="340" spans="1:13" s="58" customFormat="1" ht="25.5" customHeight="1" x14ac:dyDescent="0.35">
      <c r="A340" s="108" t="s">
        <v>204</v>
      </c>
      <c r="B340" s="108" t="s">
        <v>205</v>
      </c>
      <c r="C340" s="21" t="s">
        <v>21</v>
      </c>
      <c r="D340" s="104"/>
      <c r="E340" s="33"/>
      <c r="F340" s="20">
        <f>F341+F342+F343+F344+F345+F347+F348+F346</f>
        <v>129251000</v>
      </c>
      <c r="G340" s="20">
        <f t="shared" ref="G340:J340" si="39">G341+G342+G343+G344+G345+G347+G348+G346</f>
        <v>0</v>
      </c>
      <c r="H340" s="20">
        <f t="shared" si="39"/>
        <v>125194020</v>
      </c>
      <c r="I340" s="20">
        <f t="shared" si="39"/>
        <v>4056980</v>
      </c>
      <c r="J340" s="20">
        <f t="shared" si="39"/>
        <v>0</v>
      </c>
      <c r="K340" s="21" t="s">
        <v>28</v>
      </c>
      <c r="L340" s="113" t="s">
        <v>44</v>
      </c>
      <c r="M340" s="57"/>
    </row>
    <row r="341" spans="1:13" s="22" customFormat="1" ht="61.5" customHeight="1" x14ac:dyDescent="0.35">
      <c r="A341" s="108"/>
      <c r="B341" s="108"/>
      <c r="C341" s="113">
        <v>2020</v>
      </c>
      <c r="D341" s="70" t="s">
        <v>206</v>
      </c>
      <c r="E341" s="107" t="s">
        <v>30</v>
      </c>
      <c r="F341" s="59">
        <v>0</v>
      </c>
      <c r="G341" s="59">
        <v>0</v>
      </c>
      <c r="H341" s="59">
        <v>0</v>
      </c>
      <c r="I341" s="59">
        <v>0</v>
      </c>
      <c r="J341" s="59">
        <v>0</v>
      </c>
      <c r="K341" s="113">
        <v>2020</v>
      </c>
      <c r="L341" s="114"/>
      <c r="M341" s="27"/>
    </row>
    <row r="342" spans="1:13" s="22" customFormat="1" ht="71.25" customHeight="1" x14ac:dyDescent="0.35">
      <c r="A342" s="108"/>
      <c r="B342" s="108"/>
      <c r="C342" s="114"/>
      <c r="D342" s="76" t="s">
        <v>207</v>
      </c>
      <c r="E342" s="108"/>
      <c r="F342" s="59">
        <v>0</v>
      </c>
      <c r="G342" s="59">
        <v>0</v>
      </c>
      <c r="H342" s="59">
        <v>0</v>
      </c>
      <c r="I342" s="59">
        <v>0</v>
      </c>
      <c r="J342" s="59">
        <v>0</v>
      </c>
      <c r="K342" s="114"/>
      <c r="L342" s="114"/>
      <c r="M342" s="27"/>
    </row>
    <row r="343" spans="1:13" s="22" customFormat="1" ht="79.5" customHeight="1" x14ac:dyDescent="0.35">
      <c r="A343" s="108"/>
      <c r="B343" s="108"/>
      <c r="C343" s="107"/>
      <c r="D343" s="72" t="s">
        <v>208</v>
      </c>
      <c r="E343" s="108" t="s">
        <v>209</v>
      </c>
      <c r="F343" s="30">
        <v>100000</v>
      </c>
      <c r="G343" s="30">
        <v>0</v>
      </c>
      <c r="H343" s="30">
        <v>0</v>
      </c>
      <c r="I343" s="60">
        <v>100000</v>
      </c>
      <c r="J343" s="30">
        <v>0</v>
      </c>
      <c r="K343" s="107"/>
      <c r="L343" s="114"/>
      <c r="M343" s="27"/>
    </row>
    <row r="344" spans="1:13" s="22" customFormat="1" ht="77.25" customHeight="1" x14ac:dyDescent="0.35">
      <c r="A344" s="108"/>
      <c r="B344" s="108"/>
      <c r="C344" s="26">
        <v>2021</v>
      </c>
      <c r="D344" s="72" t="s">
        <v>208</v>
      </c>
      <c r="E344" s="108"/>
      <c r="F344" s="30">
        <v>10000</v>
      </c>
      <c r="G344" s="30">
        <v>0</v>
      </c>
      <c r="H344" s="30">
        <v>0</v>
      </c>
      <c r="I344" s="30">
        <v>10000</v>
      </c>
      <c r="J344" s="30">
        <v>0</v>
      </c>
      <c r="K344" s="26">
        <v>2021</v>
      </c>
      <c r="L344" s="114"/>
      <c r="M344" s="27"/>
    </row>
    <row r="345" spans="1:13" s="22" customFormat="1" ht="84.75" customHeight="1" x14ac:dyDescent="0.35">
      <c r="A345" s="108"/>
      <c r="B345" s="108"/>
      <c r="C345" s="113">
        <v>2022</v>
      </c>
      <c r="D345" s="72" t="s">
        <v>208</v>
      </c>
      <c r="E345" s="108"/>
      <c r="F345" s="30">
        <v>25000</v>
      </c>
      <c r="G345" s="30">
        <v>0</v>
      </c>
      <c r="H345" s="30">
        <v>0</v>
      </c>
      <c r="I345" s="30">
        <v>25000</v>
      </c>
      <c r="J345" s="30">
        <v>0</v>
      </c>
      <c r="K345" s="113">
        <v>2022</v>
      </c>
      <c r="L345" s="114"/>
      <c r="M345" s="27"/>
    </row>
    <row r="346" spans="1:13" s="22" customFormat="1" ht="84.75" customHeight="1" x14ac:dyDescent="0.35">
      <c r="A346" s="108"/>
      <c r="B346" s="108"/>
      <c r="C346" s="107"/>
      <c r="D346" s="72" t="s">
        <v>276</v>
      </c>
      <c r="E346" s="108"/>
      <c r="F346" s="30">
        <f>G346+H346+I346+J346</f>
        <v>129066000</v>
      </c>
      <c r="G346" s="30">
        <v>0</v>
      </c>
      <c r="H346" s="30">
        <v>125194020</v>
      </c>
      <c r="I346" s="30">
        <v>3871980</v>
      </c>
      <c r="J346" s="30">
        <v>0</v>
      </c>
      <c r="K346" s="107"/>
      <c r="L346" s="114"/>
      <c r="M346" s="27"/>
    </row>
    <row r="347" spans="1:13" s="22" customFormat="1" ht="80.25" customHeight="1" x14ac:dyDescent="0.35">
      <c r="A347" s="108"/>
      <c r="B347" s="108"/>
      <c r="C347" s="26">
        <v>2023</v>
      </c>
      <c r="D347" s="72" t="s">
        <v>208</v>
      </c>
      <c r="E347" s="108"/>
      <c r="F347" s="30">
        <v>25000</v>
      </c>
      <c r="G347" s="30">
        <v>0</v>
      </c>
      <c r="H347" s="30">
        <v>0</v>
      </c>
      <c r="I347" s="30">
        <v>25000</v>
      </c>
      <c r="J347" s="30">
        <v>0</v>
      </c>
      <c r="K347" s="26">
        <v>2023</v>
      </c>
      <c r="L347" s="114"/>
      <c r="M347" s="27"/>
    </row>
    <row r="348" spans="1:13" s="22" customFormat="1" ht="88.5" customHeight="1" x14ac:dyDescent="0.35">
      <c r="A348" s="108"/>
      <c r="B348" s="108"/>
      <c r="C348" s="26">
        <v>2024</v>
      </c>
      <c r="D348" s="72" t="s">
        <v>208</v>
      </c>
      <c r="E348" s="108"/>
      <c r="F348" s="30">
        <v>25000</v>
      </c>
      <c r="G348" s="30">
        <v>0</v>
      </c>
      <c r="H348" s="30">
        <v>0</v>
      </c>
      <c r="I348" s="30">
        <v>25000</v>
      </c>
      <c r="J348" s="30">
        <v>0</v>
      </c>
      <c r="K348" s="26">
        <v>2024</v>
      </c>
      <c r="L348" s="107"/>
      <c r="M348" s="27"/>
    </row>
    <row r="349" spans="1:13" s="29" customFormat="1" ht="29.25" customHeight="1" x14ac:dyDescent="0.35">
      <c r="A349" s="108" t="s">
        <v>210</v>
      </c>
      <c r="B349" s="108" t="s">
        <v>211</v>
      </c>
      <c r="C349" s="71" t="s">
        <v>21</v>
      </c>
      <c r="D349" s="74"/>
      <c r="E349" s="83"/>
      <c r="F349" s="20">
        <f>F350+F351+F352+F353+F354+F355</f>
        <v>10534488.35</v>
      </c>
      <c r="G349" s="20">
        <f t="shared" ref="G349:J349" si="40">G350+G351+G352+G353+G354+G355</f>
        <v>0</v>
      </c>
      <c r="H349" s="20">
        <f t="shared" si="40"/>
        <v>0</v>
      </c>
      <c r="I349" s="20">
        <f t="shared" si="40"/>
        <v>10534488.35</v>
      </c>
      <c r="J349" s="20">
        <f t="shared" si="40"/>
        <v>0</v>
      </c>
      <c r="K349" s="21" t="s">
        <v>28</v>
      </c>
      <c r="L349" s="113" t="s">
        <v>44</v>
      </c>
      <c r="M349" s="28"/>
    </row>
    <row r="350" spans="1:13" s="22" customFormat="1" ht="20.25" customHeight="1" x14ac:dyDescent="0.35">
      <c r="A350" s="108"/>
      <c r="B350" s="108"/>
      <c r="C350" s="26">
        <v>2020</v>
      </c>
      <c r="D350" s="110" t="s">
        <v>212</v>
      </c>
      <c r="E350" s="108" t="s">
        <v>30</v>
      </c>
      <c r="F350" s="30">
        <v>0</v>
      </c>
      <c r="G350" s="30">
        <v>0</v>
      </c>
      <c r="H350" s="30">
        <v>0</v>
      </c>
      <c r="I350" s="30">
        <v>0</v>
      </c>
      <c r="J350" s="30">
        <v>0</v>
      </c>
      <c r="K350" s="26">
        <v>2020</v>
      </c>
      <c r="L350" s="114"/>
      <c r="M350" s="27"/>
    </row>
    <row r="351" spans="1:13" s="22" customFormat="1" ht="24.75" customHeight="1" x14ac:dyDescent="0.35">
      <c r="A351" s="108"/>
      <c r="B351" s="108"/>
      <c r="C351" s="26">
        <v>2021</v>
      </c>
      <c r="D351" s="110"/>
      <c r="E351" s="108"/>
      <c r="F351" s="30">
        <v>0</v>
      </c>
      <c r="G351" s="30">
        <v>0</v>
      </c>
      <c r="H351" s="30">
        <v>0</v>
      </c>
      <c r="I351" s="30">
        <v>0</v>
      </c>
      <c r="J351" s="30">
        <v>0</v>
      </c>
      <c r="K351" s="26">
        <v>2021</v>
      </c>
      <c r="L351" s="114"/>
      <c r="M351" s="27"/>
    </row>
    <row r="352" spans="1:13" s="22" customFormat="1" ht="21" customHeight="1" x14ac:dyDescent="0.35">
      <c r="A352" s="108"/>
      <c r="B352" s="108"/>
      <c r="C352" s="26">
        <v>2022</v>
      </c>
      <c r="D352" s="110"/>
      <c r="E352" s="108"/>
      <c r="F352" s="30">
        <v>0</v>
      </c>
      <c r="G352" s="30">
        <v>0</v>
      </c>
      <c r="H352" s="30">
        <v>0</v>
      </c>
      <c r="I352" s="30">
        <v>0</v>
      </c>
      <c r="J352" s="30">
        <v>0</v>
      </c>
      <c r="K352" s="26">
        <v>2022</v>
      </c>
      <c r="L352" s="114"/>
      <c r="M352" s="27"/>
    </row>
    <row r="353" spans="1:13" s="22" customFormat="1" ht="19.5" customHeight="1" x14ac:dyDescent="0.35">
      <c r="A353" s="108"/>
      <c r="B353" s="108"/>
      <c r="C353" s="26">
        <v>2023</v>
      </c>
      <c r="D353" s="110"/>
      <c r="E353" s="108"/>
      <c r="F353" s="30">
        <v>0</v>
      </c>
      <c r="G353" s="30">
        <v>0</v>
      </c>
      <c r="H353" s="30">
        <v>0</v>
      </c>
      <c r="I353" s="30">
        <v>0</v>
      </c>
      <c r="J353" s="30">
        <v>0</v>
      </c>
      <c r="K353" s="26">
        <v>2023</v>
      </c>
      <c r="L353" s="114"/>
      <c r="M353" s="27"/>
    </row>
    <row r="354" spans="1:13" s="22" customFormat="1" ht="16.5" customHeight="1" x14ac:dyDescent="0.35">
      <c r="A354" s="108"/>
      <c r="B354" s="108"/>
      <c r="C354" s="26">
        <v>2024</v>
      </c>
      <c r="D354" s="110"/>
      <c r="E354" s="108"/>
      <c r="F354" s="30">
        <v>0</v>
      </c>
      <c r="G354" s="30">
        <v>0</v>
      </c>
      <c r="H354" s="30">
        <v>0</v>
      </c>
      <c r="I354" s="30">
        <v>0</v>
      </c>
      <c r="J354" s="30">
        <v>0</v>
      </c>
      <c r="K354" s="26">
        <v>2024</v>
      </c>
      <c r="L354" s="114"/>
      <c r="M354" s="27"/>
    </row>
    <row r="355" spans="1:13" s="29" customFormat="1" ht="30" customHeight="1" x14ac:dyDescent="0.35">
      <c r="A355" s="108"/>
      <c r="B355" s="108"/>
      <c r="C355" s="71" t="s">
        <v>21</v>
      </c>
      <c r="D355" s="105"/>
      <c r="E355" s="83"/>
      <c r="F355" s="45">
        <f>F356+F357+F358+F360+F359</f>
        <v>10534488.35</v>
      </c>
      <c r="G355" s="45">
        <f>G356+G357+G358+G360+G359</f>
        <v>0</v>
      </c>
      <c r="H355" s="45">
        <f>H356+H357+H358+H360+H359</f>
        <v>0</v>
      </c>
      <c r="I355" s="45">
        <f>I356+I357+I358+I360+I359</f>
        <v>10534488.35</v>
      </c>
      <c r="J355" s="45">
        <f>J356+J357+J358+J360+J359</f>
        <v>0</v>
      </c>
      <c r="K355" s="46" t="s">
        <v>28</v>
      </c>
      <c r="L355" s="114"/>
      <c r="M355" s="28"/>
    </row>
    <row r="356" spans="1:13" s="22" customFormat="1" ht="96" customHeight="1" x14ac:dyDescent="0.35">
      <c r="A356" s="108"/>
      <c r="B356" s="108"/>
      <c r="C356" s="26">
        <v>2020</v>
      </c>
      <c r="D356" s="87" t="s">
        <v>213</v>
      </c>
      <c r="E356" s="112" t="s">
        <v>214</v>
      </c>
      <c r="F356" s="47">
        <v>10494488.35</v>
      </c>
      <c r="G356" s="47">
        <v>0</v>
      </c>
      <c r="H356" s="47">
        <v>0</v>
      </c>
      <c r="I356" s="47">
        <v>10494488.35</v>
      </c>
      <c r="J356" s="47">
        <v>0</v>
      </c>
      <c r="K356" s="48">
        <v>2020</v>
      </c>
      <c r="L356" s="114"/>
      <c r="M356" s="27"/>
    </row>
    <row r="357" spans="1:13" s="22" customFormat="1" ht="74.25" customHeight="1" x14ac:dyDescent="0.35">
      <c r="A357" s="108"/>
      <c r="B357" s="108"/>
      <c r="C357" s="26">
        <v>2021</v>
      </c>
      <c r="D357" s="87" t="s">
        <v>46</v>
      </c>
      <c r="E357" s="112"/>
      <c r="F357" s="47">
        <v>10000</v>
      </c>
      <c r="G357" s="47">
        <v>0</v>
      </c>
      <c r="H357" s="47">
        <v>0</v>
      </c>
      <c r="I357" s="47">
        <v>10000</v>
      </c>
      <c r="J357" s="47">
        <v>0</v>
      </c>
      <c r="K357" s="48">
        <v>2021</v>
      </c>
      <c r="L357" s="114"/>
      <c r="M357" s="27"/>
    </row>
    <row r="358" spans="1:13" s="22" customFormat="1" ht="69.75" customHeight="1" x14ac:dyDescent="0.35">
      <c r="A358" s="108"/>
      <c r="B358" s="108"/>
      <c r="C358" s="26">
        <v>2022</v>
      </c>
      <c r="D358" s="87" t="s">
        <v>46</v>
      </c>
      <c r="E358" s="112"/>
      <c r="F358" s="47">
        <v>10000</v>
      </c>
      <c r="G358" s="47">
        <v>0</v>
      </c>
      <c r="H358" s="47">
        <v>0</v>
      </c>
      <c r="I358" s="47">
        <v>10000</v>
      </c>
      <c r="J358" s="47">
        <v>0</v>
      </c>
      <c r="K358" s="48">
        <v>2022</v>
      </c>
      <c r="L358" s="114"/>
      <c r="M358" s="27"/>
    </row>
    <row r="359" spans="1:13" s="22" customFormat="1" ht="81" customHeight="1" x14ac:dyDescent="0.35">
      <c r="A359" s="108"/>
      <c r="B359" s="108"/>
      <c r="C359" s="26">
        <v>2023</v>
      </c>
      <c r="D359" s="87" t="s">
        <v>46</v>
      </c>
      <c r="E359" s="112"/>
      <c r="F359" s="47">
        <v>10000</v>
      </c>
      <c r="G359" s="47">
        <v>0</v>
      </c>
      <c r="H359" s="47">
        <v>0</v>
      </c>
      <c r="I359" s="47">
        <v>10000</v>
      </c>
      <c r="J359" s="47">
        <v>0</v>
      </c>
      <c r="K359" s="48">
        <v>2023</v>
      </c>
      <c r="L359" s="114"/>
      <c r="M359" s="27"/>
    </row>
    <row r="360" spans="1:13" s="22" customFormat="1" ht="78" customHeight="1" x14ac:dyDescent="0.35">
      <c r="A360" s="108"/>
      <c r="B360" s="108"/>
      <c r="C360" s="26">
        <v>2024</v>
      </c>
      <c r="D360" s="87" t="s">
        <v>46</v>
      </c>
      <c r="E360" s="112"/>
      <c r="F360" s="47">
        <v>10000</v>
      </c>
      <c r="G360" s="47">
        <v>0</v>
      </c>
      <c r="H360" s="47">
        <v>0</v>
      </c>
      <c r="I360" s="47">
        <v>10000</v>
      </c>
      <c r="J360" s="47">
        <v>0</v>
      </c>
      <c r="K360" s="48">
        <v>2024</v>
      </c>
      <c r="L360" s="107"/>
      <c r="M360" s="27"/>
    </row>
    <row r="361" spans="1:13" s="29" customFormat="1" ht="20.25" customHeight="1" x14ac:dyDescent="0.35">
      <c r="A361" s="108" t="s">
        <v>215</v>
      </c>
      <c r="B361" s="108" t="s">
        <v>216</v>
      </c>
      <c r="C361" s="71" t="s">
        <v>21</v>
      </c>
      <c r="D361" s="76"/>
      <c r="E361" s="66"/>
      <c r="F361" s="20">
        <f>F362+F363+F364+F365+F366</f>
        <v>65000</v>
      </c>
      <c r="G361" s="20">
        <f>G362+G363+G364+G365+G366</f>
        <v>0</v>
      </c>
      <c r="H361" s="20">
        <f>H362+H363+H364+H365+H366</f>
        <v>0</v>
      </c>
      <c r="I361" s="20">
        <f>I362+I363+I364+I365+I366</f>
        <v>65000</v>
      </c>
      <c r="J361" s="20">
        <f>J362+J363+J364+J365+J366</f>
        <v>0</v>
      </c>
      <c r="K361" s="21" t="s">
        <v>28</v>
      </c>
      <c r="L361" s="108" t="s">
        <v>23</v>
      </c>
      <c r="M361" s="28"/>
    </row>
    <row r="362" spans="1:13" s="22" customFormat="1" ht="33.75" customHeight="1" x14ac:dyDescent="0.35">
      <c r="A362" s="108"/>
      <c r="B362" s="108"/>
      <c r="C362" s="26">
        <v>2020</v>
      </c>
      <c r="D362" s="110" t="s">
        <v>217</v>
      </c>
      <c r="E362" s="108" t="s">
        <v>275</v>
      </c>
      <c r="F362" s="30">
        <f>F374+F368</f>
        <v>65000</v>
      </c>
      <c r="G362" s="30">
        <f>G374+G368</f>
        <v>0</v>
      </c>
      <c r="H362" s="30">
        <f>H374+H368</f>
        <v>0</v>
      </c>
      <c r="I362" s="30">
        <f>I374+I368</f>
        <v>65000</v>
      </c>
      <c r="J362" s="30">
        <f>J374+J368</f>
        <v>0</v>
      </c>
      <c r="K362" s="26">
        <v>2020</v>
      </c>
      <c r="L362" s="108"/>
      <c r="M362" s="27"/>
    </row>
    <row r="363" spans="1:13" s="22" customFormat="1" ht="48" customHeight="1" x14ac:dyDescent="0.35">
      <c r="A363" s="108"/>
      <c r="B363" s="108"/>
      <c r="C363" s="26">
        <v>2021</v>
      </c>
      <c r="D363" s="110"/>
      <c r="E363" s="108"/>
      <c r="F363" s="30">
        <v>0</v>
      </c>
      <c r="G363" s="30">
        <v>0</v>
      </c>
      <c r="H363" s="30">
        <v>0</v>
      </c>
      <c r="I363" s="30">
        <v>0</v>
      </c>
      <c r="J363" s="30">
        <v>0</v>
      </c>
      <c r="K363" s="26">
        <v>2021</v>
      </c>
      <c r="L363" s="108"/>
      <c r="M363" s="27"/>
    </row>
    <row r="364" spans="1:13" s="22" customFormat="1" ht="57" customHeight="1" x14ac:dyDescent="0.35">
      <c r="A364" s="108"/>
      <c r="B364" s="108"/>
      <c r="C364" s="26">
        <v>2022</v>
      </c>
      <c r="D364" s="110"/>
      <c r="E364" s="108"/>
      <c r="F364" s="30">
        <v>0</v>
      </c>
      <c r="G364" s="30">
        <v>0</v>
      </c>
      <c r="H364" s="30">
        <v>0</v>
      </c>
      <c r="I364" s="30">
        <v>0</v>
      </c>
      <c r="J364" s="30">
        <v>0</v>
      </c>
      <c r="K364" s="26">
        <v>2022</v>
      </c>
      <c r="L364" s="108"/>
      <c r="M364" s="27"/>
    </row>
    <row r="365" spans="1:13" s="22" customFormat="1" ht="55.5" customHeight="1" x14ac:dyDescent="0.35">
      <c r="A365" s="108"/>
      <c r="B365" s="108"/>
      <c r="C365" s="26">
        <v>2023</v>
      </c>
      <c r="D365" s="110"/>
      <c r="E365" s="108"/>
      <c r="F365" s="30">
        <v>0</v>
      </c>
      <c r="G365" s="30">
        <v>0</v>
      </c>
      <c r="H365" s="30">
        <v>0</v>
      </c>
      <c r="I365" s="30">
        <v>0</v>
      </c>
      <c r="J365" s="30">
        <v>0</v>
      </c>
      <c r="K365" s="26">
        <v>2023</v>
      </c>
      <c r="L365" s="108"/>
      <c r="M365" s="27"/>
    </row>
    <row r="366" spans="1:13" s="22" customFormat="1" ht="49.5" customHeight="1" x14ac:dyDescent="0.35">
      <c r="A366" s="108"/>
      <c r="B366" s="108"/>
      <c r="C366" s="26">
        <v>2024</v>
      </c>
      <c r="D366" s="110"/>
      <c r="E366" s="108"/>
      <c r="F366" s="30">
        <v>0</v>
      </c>
      <c r="G366" s="30">
        <v>0</v>
      </c>
      <c r="H366" s="30">
        <v>0</v>
      </c>
      <c r="I366" s="30">
        <v>0</v>
      </c>
      <c r="J366" s="30">
        <v>0</v>
      </c>
      <c r="K366" s="26">
        <v>2024</v>
      </c>
      <c r="L366" s="108"/>
      <c r="M366" s="27"/>
    </row>
    <row r="367" spans="1:13" s="29" customFormat="1" ht="17.25" customHeight="1" x14ac:dyDescent="0.35">
      <c r="A367" s="108" t="s">
        <v>218</v>
      </c>
      <c r="B367" s="108" t="s">
        <v>219</v>
      </c>
      <c r="C367" s="71" t="s">
        <v>21</v>
      </c>
      <c r="D367" s="94"/>
      <c r="E367" s="103"/>
      <c r="F367" s="20">
        <v>0</v>
      </c>
      <c r="G367" s="20">
        <v>0</v>
      </c>
      <c r="H367" s="20">
        <v>0</v>
      </c>
      <c r="I367" s="20">
        <v>0</v>
      </c>
      <c r="J367" s="20">
        <v>0</v>
      </c>
      <c r="K367" s="21" t="s">
        <v>28</v>
      </c>
      <c r="L367" s="108" t="s">
        <v>23</v>
      </c>
      <c r="M367" s="28"/>
    </row>
    <row r="368" spans="1:13" s="22" customFormat="1" ht="69" customHeight="1" x14ac:dyDescent="0.35">
      <c r="A368" s="108"/>
      <c r="B368" s="108"/>
      <c r="C368" s="26">
        <v>2020</v>
      </c>
      <c r="D368" s="76" t="s">
        <v>220</v>
      </c>
      <c r="E368" s="108" t="s">
        <v>275</v>
      </c>
      <c r="F368" s="30">
        <v>0</v>
      </c>
      <c r="G368" s="30">
        <v>0</v>
      </c>
      <c r="H368" s="30">
        <v>0</v>
      </c>
      <c r="I368" s="30">
        <v>0</v>
      </c>
      <c r="J368" s="30">
        <v>0</v>
      </c>
      <c r="K368" s="26">
        <v>2020</v>
      </c>
      <c r="L368" s="108"/>
      <c r="M368" s="27"/>
    </row>
    <row r="369" spans="1:13" s="22" customFormat="1" ht="69" customHeight="1" x14ac:dyDescent="0.35">
      <c r="A369" s="108"/>
      <c r="B369" s="108"/>
      <c r="C369" s="26">
        <v>2021</v>
      </c>
      <c r="D369" s="76" t="s">
        <v>220</v>
      </c>
      <c r="E369" s="108"/>
      <c r="F369" s="30">
        <v>0</v>
      </c>
      <c r="G369" s="30">
        <v>0</v>
      </c>
      <c r="H369" s="30">
        <v>0</v>
      </c>
      <c r="I369" s="30">
        <v>0</v>
      </c>
      <c r="J369" s="30">
        <v>0</v>
      </c>
      <c r="K369" s="26">
        <v>2021</v>
      </c>
      <c r="L369" s="108"/>
      <c r="M369" s="27"/>
    </row>
    <row r="370" spans="1:13" s="22" customFormat="1" ht="64.5" customHeight="1" x14ac:dyDescent="0.35">
      <c r="A370" s="108"/>
      <c r="B370" s="108"/>
      <c r="C370" s="26">
        <v>2022</v>
      </c>
      <c r="D370" s="76" t="s">
        <v>220</v>
      </c>
      <c r="E370" s="108"/>
      <c r="F370" s="30">
        <v>0</v>
      </c>
      <c r="G370" s="30">
        <v>0</v>
      </c>
      <c r="H370" s="30">
        <v>0</v>
      </c>
      <c r="I370" s="30">
        <v>0</v>
      </c>
      <c r="J370" s="30">
        <v>0</v>
      </c>
      <c r="K370" s="26">
        <v>2022</v>
      </c>
      <c r="L370" s="108"/>
      <c r="M370" s="27"/>
    </row>
    <row r="371" spans="1:13" s="22" customFormat="1" ht="62.25" customHeight="1" x14ac:dyDescent="0.35">
      <c r="A371" s="108"/>
      <c r="B371" s="108"/>
      <c r="C371" s="26">
        <v>2023</v>
      </c>
      <c r="D371" s="76" t="s">
        <v>220</v>
      </c>
      <c r="E371" s="108"/>
      <c r="F371" s="30">
        <v>0</v>
      </c>
      <c r="G371" s="30">
        <v>0</v>
      </c>
      <c r="H371" s="30">
        <v>0</v>
      </c>
      <c r="I371" s="30">
        <v>0</v>
      </c>
      <c r="J371" s="30">
        <v>0</v>
      </c>
      <c r="K371" s="26">
        <v>2023</v>
      </c>
      <c r="L371" s="108"/>
      <c r="M371" s="27"/>
    </row>
    <row r="372" spans="1:13" s="22" customFormat="1" ht="66.75" customHeight="1" x14ac:dyDescent="0.35">
      <c r="A372" s="108"/>
      <c r="B372" s="108"/>
      <c r="C372" s="26">
        <v>2024</v>
      </c>
      <c r="D372" s="76" t="s">
        <v>220</v>
      </c>
      <c r="E372" s="108"/>
      <c r="F372" s="30">
        <v>0</v>
      </c>
      <c r="G372" s="30">
        <v>0</v>
      </c>
      <c r="H372" s="30">
        <v>0</v>
      </c>
      <c r="I372" s="30">
        <v>0</v>
      </c>
      <c r="J372" s="30">
        <v>0</v>
      </c>
      <c r="K372" s="26">
        <v>2024</v>
      </c>
      <c r="L372" s="108"/>
      <c r="M372" s="27"/>
    </row>
    <row r="373" spans="1:13" s="29" customFormat="1" ht="18" customHeight="1" x14ac:dyDescent="0.35">
      <c r="A373" s="108" t="s">
        <v>221</v>
      </c>
      <c r="B373" s="108" t="s">
        <v>222</v>
      </c>
      <c r="C373" s="71" t="s">
        <v>21</v>
      </c>
      <c r="D373" s="74"/>
      <c r="E373" s="103"/>
      <c r="F373" s="20">
        <f>F374+F375+F376+F377+F378</f>
        <v>65000</v>
      </c>
      <c r="G373" s="20">
        <f>G374+G375+G376+G377+G378</f>
        <v>0</v>
      </c>
      <c r="H373" s="20">
        <f>H374+H375+H376+H377+H378</f>
        <v>0</v>
      </c>
      <c r="I373" s="20">
        <f>I374+I375+I376+I377+I378</f>
        <v>65000</v>
      </c>
      <c r="J373" s="20">
        <f>J374+J375+J376+J377+J378</f>
        <v>0</v>
      </c>
      <c r="K373" s="21" t="s">
        <v>28</v>
      </c>
      <c r="L373" s="108" t="s">
        <v>23</v>
      </c>
      <c r="M373" s="28"/>
    </row>
    <row r="374" spans="1:13" s="22" customFormat="1" ht="111" customHeight="1" x14ac:dyDescent="0.35">
      <c r="A374" s="108"/>
      <c r="B374" s="108"/>
      <c r="C374" s="26">
        <v>2020</v>
      </c>
      <c r="D374" s="72" t="s">
        <v>223</v>
      </c>
      <c r="E374" s="108" t="s">
        <v>275</v>
      </c>
      <c r="F374" s="30">
        <v>65000</v>
      </c>
      <c r="G374" s="30">
        <v>0</v>
      </c>
      <c r="H374" s="30">
        <v>0</v>
      </c>
      <c r="I374" s="30">
        <v>65000</v>
      </c>
      <c r="J374" s="30">
        <v>0</v>
      </c>
      <c r="K374" s="26">
        <v>2020</v>
      </c>
      <c r="L374" s="108"/>
      <c r="M374" s="27"/>
    </row>
    <row r="375" spans="1:13" s="22" customFormat="1" ht="42" customHeight="1" x14ac:dyDescent="0.35">
      <c r="A375" s="108"/>
      <c r="B375" s="108"/>
      <c r="C375" s="26">
        <v>2021</v>
      </c>
      <c r="D375" s="110" t="s">
        <v>224</v>
      </c>
      <c r="E375" s="108"/>
      <c r="F375" s="30">
        <v>0</v>
      </c>
      <c r="G375" s="30">
        <v>0</v>
      </c>
      <c r="H375" s="30">
        <v>0</v>
      </c>
      <c r="I375" s="30">
        <v>0</v>
      </c>
      <c r="J375" s="30">
        <v>0</v>
      </c>
      <c r="K375" s="26">
        <v>2021</v>
      </c>
      <c r="L375" s="108"/>
      <c r="M375" s="27"/>
    </row>
    <row r="376" spans="1:13" s="22" customFormat="1" ht="45.75" customHeight="1" x14ac:dyDescent="0.35">
      <c r="A376" s="108"/>
      <c r="B376" s="108"/>
      <c r="C376" s="26">
        <v>2022</v>
      </c>
      <c r="D376" s="110"/>
      <c r="E376" s="108"/>
      <c r="F376" s="30">
        <v>0</v>
      </c>
      <c r="G376" s="30">
        <v>0</v>
      </c>
      <c r="H376" s="30">
        <v>0</v>
      </c>
      <c r="I376" s="30">
        <v>0</v>
      </c>
      <c r="J376" s="30">
        <v>0</v>
      </c>
      <c r="K376" s="26">
        <v>2022</v>
      </c>
      <c r="L376" s="108"/>
      <c r="M376" s="27"/>
    </row>
    <row r="377" spans="1:13" s="22" customFormat="1" ht="45" customHeight="1" x14ac:dyDescent="0.35">
      <c r="A377" s="108"/>
      <c r="B377" s="108"/>
      <c r="C377" s="26">
        <v>2023</v>
      </c>
      <c r="D377" s="110"/>
      <c r="E377" s="108"/>
      <c r="F377" s="30">
        <v>0</v>
      </c>
      <c r="G377" s="30">
        <v>0</v>
      </c>
      <c r="H377" s="30">
        <v>0</v>
      </c>
      <c r="I377" s="30">
        <v>0</v>
      </c>
      <c r="J377" s="30">
        <v>0</v>
      </c>
      <c r="K377" s="26">
        <v>2023</v>
      </c>
      <c r="L377" s="108"/>
      <c r="M377" s="27"/>
    </row>
    <row r="378" spans="1:13" s="22" customFormat="1" ht="40.5" customHeight="1" x14ac:dyDescent="0.35">
      <c r="A378" s="108"/>
      <c r="B378" s="108"/>
      <c r="C378" s="26">
        <v>2024</v>
      </c>
      <c r="D378" s="110"/>
      <c r="E378" s="108"/>
      <c r="F378" s="30">
        <v>0</v>
      </c>
      <c r="G378" s="30">
        <v>0</v>
      </c>
      <c r="H378" s="30">
        <v>0</v>
      </c>
      <c r="I378" s="30">
        <v>0</v>
      </c>
      <c r="J378" s="30">
        <v>0</v>
      </c>
      <c r="K378" s="26">
        <v>2024</v>
      </c>
      <c r="L378" s="108"/>
      <c r="M378" s="27"/>
    </row>
    <row r="379" spans="1:13" s="22" customFormat="1" x14ac:dyDescent="0.4">
      <c r="A379" s="61"/>
      <c r="B379" s="62"/>
      <c r="C379" s="62"/>
      <c r="D379" s="63"/>
      <c r="E379" s="62"/>
      <c r="F379" s="64"/>
      <c r="G379" s="64"/>
      <c r="H379" s="64"/>
      <c r="I379" s="64"/>
      <c r="J379" s="64"/>
      <c r="K379" s="65"/>
      <c r="L379" s="65"/>
    </row>
    <row r="380" spans="1:13" s="22" customFormat="1" x14ac:dyDescent="0.4">
      <c r="A380" s="61"/>
      <c r="B380" s="62"/>
      <c r="C380" s="62"/>
      <c r="D380" s="63"/>
      <c r="E380" s="62"/>
      <c r="F380" s="64"/>
      <c r="G380" s="64"/>
      <c r="H380" s="64"/>
      <c r="I380" s="64"/>
      <c r="J380" s="64"/>
      <c r="K380" s="65"/>
      <c r="L380" s="65"/>
    </row>
    <row r="381" spans="1:13" s="3" customFormat="1" ht="15" customHeight="1" x14ac:dyDescent="0.3">
      <c r="A381" s="111" t="s">
        <v>225</v>
      </c>
      <c r="B381" s="111"/>
      <c r="C381" s="111"/>
      <c r="D381" s="111"/>
      <c r="E381" s="111"/>
      <c r="F381" s="111"/>
      <c r="G381" s="111"/>
      <c r="H381" s="111"/>
      <c r="I381" s="111"/>
      <c r="J381" s="111"/>
      <c r="K381" s="111"/>
      <c r="L381" s="111"/>
    </row>
    <row r="382" spans="1:13" s="3" customFormat="1" x14ac:dyDescent="0.4">
      <c r="B382" s="15"/>
      <c r="C382" s="15"/>
      <c r="D382" s="17"/>
      <c r="E382" s="15"/>
      <c r="F382" s="16"/>
      <c r="G382" s="16"/>
      <c r="H382" s="16"/>
      <c r="I382" s="16"/>
      <c r="J382" s="16"/>
      <c r="K382" s="16"/>
      <c r="L382" s="16"/>
    </row>
    <row r="383" spans="1:13" s="3" customFormat="1" x14ac:dyDescent="0.4">
      <c r="B383" s="15"/>
      <c r="C383" s="15"/>
      <c r="D383" s="17"/>
      <c r="E383" s="15"/>
      <c r="F383" s="16"/>
      <c r="G383" s="16"/>
      <c r="H383" s="16"/>
      <c r="I383" s="16"/>
      <c r="J383" s="16"/>
      <c r="K383" s="16"/>
      <c r="L383" s="16"/>
    </row>
  </sheetData>
  <mergeCells count="281">
    <mergeCell ref="A3:B3"/>
    <mergeCell ref="A4:L4"/>
    <mergeCell ref="A5:L5"/>
    <mergeCell ref="A8:A10"/>
    <mergeCell ref="B8:B10"/>
    <mergeCell ref="C8:C10"/>
    <mergeCell ref="D8:D10"/>
    <mergeCell ref="E8:E10"/>
    <mergeCell ref="F8:J8"/>
    <mergeCell ref="K8:K10"/>
    <mergeCell ref="L8:L10"/>
    <mergeCell ref="F9:F10"/>
    <mergeCell ref="G9:J9"/>
    <mergeCell ref="A11:A16"/>
    <mergeCell ref="B11:B16"/>
    <mergeCell ref="A17:A22"/>
    <mergeCell ref="B17:B22"/>
    <mergeCell ref="L17:L22"/>
    <mergeCell ref="E18:E22"/>
    <mergeCell ref="A23:A28"/>
    <mergeCell ref="B23:B28"/>
    <mergeCell ref="L23:L28"/>
    <mergeCell ref="D24:D28"/>
    <mergeCell ref="E24:E28"/>
    <mergeCell ref="A29:A38"/>
    <mergeCell ref="B29:B38"/>
    <mergeCell ref="L29:L38"/>
    <mergeCell ref="C30:C32"/>
    <mergeCell ref="K30:K32"/>
    <mergeCell ref="D31:D32"/>
    <mergeCell ref="E31:E32"/>
    <mergeCell ref="F31:F32"/>
    <mergeCell ref="G31:G32"/>
    <mergeCell ref="H31:H32"/>
    <mergeCell ref="I31:I32"/>
    <mergeCell ref="J31:J32"/>
    <mergeCell ref="C33:C34"/>
    <mergeCell ref="K33:K34"/>
    <mergeCell ref="C35:C36"/>
    <mergeCell ref="K35:K36"/>
    <mergeCell ref="A39:A44"/>
    <mergeCell ref="B39:B44"/>
    <mergeCell ref="L39:L44"/>
    <mergeCell ref="D40:D44"/>
    <mergeCell ref="E40:E44"/>
    <mergeCell ref="A45:A62"/>
    <mergeCell ref="B45:B62"/>
    <mergeCell ref="L45:L62"/>
    <mergeCell ref="D46:D50"/>
    <mergeCell ref="E46:E50"/>
    <mergeCell ref="D52:D56"/>
    <mergeCell ref="E52:E56"/>
    <mergeCell ref="D58:D62"/>
    <mergeCell ref="E58:E62"/>
    <mergeCell ref="A63:A68"/>
    <mergeCell ref="B63:B68"/>
    <mergeCell ref="L63:L68"/>
    <mergeCell ref="A69:A74"/>
    <mergeCell ref="B69:B74"/>
    <mergeCell ref="L69:L86"/>
    <mergeCell ref="E70:E74"/>
    <mergeCell ref="A75:A80"/>
    <mergeCell ref="B75:B80"/>
    <mergeCell ref="D76:D80"/>
    <mergeCell ref="E76:E80"/>
    <mergeCell ref="A81:A86"/>
    <mergeCell ref="B81:B86"/>
    <mergeCell ref="D82:D86"/>
    <mergeCell ref="E82:E86"/>
    <mergeCell ref="E66:E68"/>
    <mergeCell ref="A87:A92"/>
    <mergeCell ref="B87:B92"/>
    <mergeCell ref="L87:L92"/>
    <mergeCell ref="E88:E92"/>
    <mergeCell ref="A93:A98"/>
    <mergeCell ref="B93:B98"/>
    <mergeCell ref="L93:L98"/>
    <mergeCell ref="E94:E98"/>
    <mergeCell ref="A99:A104"/>
    <mergeCell ref="B99:B104"/>
    <mergeCell ref="L99:L104"/>
    <mergeCell ref="D100:D104"/>
    <mergeCell ref="E100:E104"/>
    <mergeCell ref="A105:A110"/>
    <mergeCell ref="B105:B110"/>
    <mergeCell ref="L105:L110"/>
    <mergeCell ref="E106:E110"/>
    <mergeCell ref="A111:A116"/>
    <mergeCell ref="B111:B116"/>
    <mergeCell ref="L111:L116"/>
    <mergeCell ref="E112:E116"/>
    <mergeCell ref="A117:A122"/>
    <mergeCell ref="B117:B122"/>
    <mergeCell ref="L117:L122"/>
    <mergeCell ref="E118:E122"/>
    <mergeCell ref="A123:A129"/>
    <mergeCell ref="B123:B129"/>
    <mergeCell ref="L123:L129"/>
    <mergeCell ref="E124:E129"/>
    <mergeCell ref="A130:A136"/>
    <mergeCell ref="B130:B136"/>
    <mergeCell ref="L130:L136"/>
    <mergeCell ref="E131:E136"/>
    <mergeCell ref="C125:C126"/>
    <mergeCell ref="K125:K126"/>
    <mergeCell ref="D126:D129"/>
    <mergeCell ref="C133:C134"/>
    <mergeCell ref="K133:K134"/>
    <mergeCell ref="A137:A142"/>
    <mergeCell ref="B137:B142"/>
    <mergeCell ref="L137:L142"/>
    <mergeCell ref="E138:E142"/>
    <mergeCell ref="A143:A148"/>
    <mergeCell ref="B143:B148"/>
    <mergeCell ref="L143:L148"/>
    <mergeCell ref="E144:E148"/>
    <mergeCell ref="A149:A154"/>
    <mergeCell ref="B149:B154"/>
    <mergeCell ref="L149:L154"/>
    <mergeCell ref="E150:E154"/>
    <mergeCell ref="A155:A160"/>
    <mergeCell ref="B155:B160"/>
    <mergeCell ref="L155:L160"/>
    <mergeCell ref="E156:E160"/>
    <mergeCell ref="A161:A166"/>
    <mergeCell ref="B161:B166"/>
    <mergeCell ref="L161:L166"/>
    <mergeCell ref="D162:D166"/>
    <mergeCell ref="E162:E166"/>
    <mergeCell ref="A167:A184"/>
    <mergeCell ref="B167:B184"/>
    <mergeCell ref="L167:L184"/>
    <mergeCell ref="D168:D172"/>
    <mergeCell ref="E168:E184"/>
    <mergeCell ref="D174:D178"/>
    <mergeCell ref="D180:D184"/>
    <mergeCell ref="A185:A190"/>
    <mergeCell ref="B185:B190"/>
    <mergeCell ref="L185:L190"/>
    <mergeCell ref="E186:E190"/>
    <mergeCell ref="A191:A196"/>
    <mergeCell ref="B191:B196"/>
    <mergeCell ref="L191:L196"/>
    <mergeCell ref="E192:E196"/>
    <mergeCell ref="A197:A214"/>
    <mergeCell ref="B197:B214"/>
    <mergeCell ref="L197:L214"/>
    <mergeCell ref="D198:D202"/>
    <mergeCell ref="E198:E202"/>
    <mergeCell ref="D204:D208"/>
    <mergeCell ref="E204:E208"/>
    <mergeCell ref="D210:D214"/>
    <mergeCell ref="E210:E214"/>
    <mergeCell ref="A215:A225"/>
    <mergeCell ref="B215:B225"/>
    <mergeCell ref="C216:C217"/>
    <mergeCell ref="K216:K217"/>
    <mergeCell ref="E217:E224"/>
    <mergeCell ref="L217:L225"/>
    <mergeCell ref="C218:C219"/>
    <mergeCell ref="K218:K219"/>
    <mergeCell ref="C220:C221"/>
    <mergeCell ref="K220:K221"/>
    <mergeCell ref="C222:C223"/>
    <mergeCell ref="K222:K223"/>
    <mergeCell ref="C224:C225"/>
    <mergeCell ref="K224:K225"/>
    <mergeCell ref="A226:A231"/>
    <mergeCell ref="B226:B231"/>
    <mergeCell ref="E226:E231"/>
    <mergeCell ref="L226:L231"/>
    <mergeCell ref="A232:A237"/>
    <mergeCell ref="B232:B237"/>
    <mergeCell ref="L232:L237"/>
    <mergeCell ref="D233:D237"/>
    <mergeCell ref="E233:E237"/>
    <mergeCell ref="A238:A243"/>
    <mergeCell ref="B238:B243"/>
    <mergeCell ref="D239:D243"/>
    <mergeCell ref="E239:E243"/>
    <mergeCell ref="L239:L243"/>
    <mergeCell ref="A245:A250"/>
    <mergeCell ref="B245:B250"/>
    <mergeCell ref="L245:L250"/>
    <mergeCell ref="A251:A256"/>
    <mergeCell ref="B251:B256"/>
    <mergeCell ref="L251:L256"/>
    <mergeCell ref="E251:E256"/>
    <mergeCell ref="A257:A262"/>
    <mergeCell ref="B257:B262"/>
    <mergeCell ref="L257:L262"/>
    <mergeCell ref="E258:E262"/>
    <mergeCell ref="A263:A271"/>
    <mergeCell ref="B263:B271"/>
    <mergeCell ref="L263:L271"/>
    <mergeCell ref="C264:C265"/>
    <mergeCell ref="E264:E271"/>
    <mergeCell ref="C266:C267"/>
    <mergeCell ref="C268:C269"/>
    <mergeCell ref="E273:E277"/>
    <mergeCell ref="A279:A290"/>
    <mergeCell ref="B279:B290"/>
    <mergeCell ref="L279:L290"/>
    <mergeCell ref="E280:E290"/>
    <mergeCell ref="C286:C288"/>
    <mergeCell ref="K286:K288"/>
    <mergeCell ref="K283:K285"/>
    <mergeCell ref="C289:C290"/>
    <mergeCell ref="A272:A278"/>
    <mergeCell ref="B272:B278"/>
    <mergeCell ref="C282:C285"/>
    <mergeCell ref="L272:L278"/>
    <mergeCell ref="D293:D294"/>
    <mergeCell ref="A303:A308"/>
    <mergeCell ref="B303:B308"/>
    <mergeCell ref="L303:L308"/>
    <mergeCell ref="D295:D297"/>
    <mergeCell ref="D298:D300"/>
    <mergeCell ref="D301:D302"/>
    <mergeCell ref="E292:E302"/>
    <mergeCell ref="B291:B302"/>
    <mergeCell ref="D304:D308"/>
    <mergeCell ref="E304:E308"/>
    <mergeCell ref="A291:A302"/>
    <mergeCell ref="L291:L302"/>
    <mergeCell ref="A340:A348"/>
    <mergeCell ref="B340:B348"/>
    <mergeCell ref="A309:A315"/>
    <mergeCell ref="B309:B315"/>
    <mergeCell ref="E310:E315"/>
    <mergeCell ref="L310:L315"/>
    <mergeCell ref="C312:C313"/>
    <mergeCell ref="K312:K313"/>
    <mergeCell ref="A316:A321"/>
    <mergeCell ref="B316:B321"/>
    <mergeCell ref="L316:L321"/>
    <mergeCell ref="D317:D321"/>
    <mergeCell ref="E317:E321"/>
    <mergeCell ref="B334:B339"/>
    <mergeCell ref="L334:L339"/>
    <mergeCell ref="E335:E339"/>
    <mergeCell ref="D337:D339"/>
    <mergeCell ref="C345:C346"/>
    <mergeCell ref="K345:K346"/>
    <mergeCell ref="K341:K343"/>
    <mergeCell ref="L340:L348"/>
    <mergeCell ref="L349:L360"/>
    <mergeCell ref="A381:L381"/>
    <mergeCell ref="A361:A366"/>
    <mergeCell ref="B361:B366"/>
    <mergeCell ref="L361:L366"/>
    <mergeCell ref="D362:D366"/>
    <mergeCell ref="E362:E366"/>
    <mergeCell ref="A367:A372"/>
    <mergeCell ref="B367:B372"/>
    <mergeCell ref="L367:L372"/>
    <mergeCell ref="E368:E372"/>
    <mergeCell ref="E341:E342"/>
    <mergeCell ref="E343:E348"/>
    <mergeCell ref="A349:A360"/>
    <mergeCell ref="B349:B360"/>
    <mergeCell ref="I1:L1"/>
    <mergeCell ref="I3:L3"/>
    <mergeCell ref="A373:A378"/>
    <mergeCell ref="B373:B378"/>
    <mergeCell ref="L373:L378"/>
    <mergeCell ref="E374:E378"/>
    <mergeCell ref="D375:D378"/>
    <mergeCell ref="D350:D354"/>
    <mergeCell ref="E350:E354"/>
    <mergeCell ref="E356:E360"/>
    <mergeCell ref="C341:C343"/>
    <mergeCell ref="A322:A327"/>
    <mergeCell ref="B322:B327"/>
    <mergeCell ref="L322:L327"/>
    <mergeCell ref="E323:E327"/>
    <mergeCell ref="A328:A333"/>
    <mergeCell ref="B328:B333"/>
    <mergeCell ref="L328:L333"/>
    <mergeCell ref="E329:E333"/>
    <mergeCell ref="A334:A339"/>
  </mergeCells>
  <pageMargins left="0" right="0" top="0.59055118110236227" bottom="0" header="0" footer="0"/>
  <pageSetup paperSize="9" scale="40" orientation="landscape" r:id="rId1"/>
  <rowBreaks count="9" manualBreakCount="9">
    <brk id="28" max="16383" man="1"/>
    <brk id="139" max="11" man="1"/>
    <brk id="159" max="11" man="1"/>
    <brk id="195" max="16383" man="1"/>
    <brk id="228" max="11" man="1"/>
    <brk id="266" max="11" man="1"/>
    <brk id="278" max="11" man="1"/>
    <brk id="311" max="11" man="1"/>
    <brk id="331" max="11" man="1"/>
  </rowBreaks>
</worksheet>
</file>

<file path=docProps/app.xml><?xml version="1.0" encoding="utf-8"?>
<Properties xmlns="http://schemas.openxmlformats.org/officeDocument/2006/extended-properties" xmlns:vt="http://schemas.openxmlformats.org/officeDocument/2006/docPropsVTypes">
  <Template/>
  <TotalTime>19</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План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Байрашева Анна Игоревна</dc:creator>
  <dc:description/>
  <cp:lastModifiedBy>Герасимова Зоя Николаевна</cp:lastModifiedBy>
  <cp:revision>6</cp:revision>
  <cp:lastPrinted>2022-02-24T05:40:37Z</cp:lastPrinted>
  <dcterms:created xsi:type="dcterms:W3CDTF">2006-09-16T00:00:00Z</dcterms:created>
  <dcterms:modified xsi:type="dcterms:W3CDTF">2022-03-01T04:09:22Z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